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0" activeTab="2"/>
  </bookViews>
  <sheets>
    <sheet name="НКС уч 1" sheetId="1" r:id="rId1"/>
    <sheet name="НКС 2-ТСН" sheetId="2" r:id="rId2"/>
    <sheet name="Северянка уч1" sheetId="3" r:id="rId3"/>
    <sheet name="Сводная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O8" authorId="0">
      <text>
        <r>
          <rPr>
            <sz val="10"/>
            <color indexed="8"/>
            <rFont val="Calibri"/>
            <family val="2"/>
          </rPr>
          <t>По акту сверки</t>
        </r>
      </text>
    </comment>
  </commentList>
</comments>
</file>

<file path=xl/sharedStrings.xml><?xml version="1.0" encoding="utf-8"?>
<sst xmlns="http://schemas.openxmlformats.org/spreadsheetml/2006/main" count="676" uniqueCount="86">
  <si>
    <t>Операции по платежам  ООО НКС уч.№1</t>
  </si>
  <si>
    <t>Наименование</t>
  </si>
  <si>
    <t>Операции</t>
  </si>
  <si>
    <t>за прошлый  месяц</t>
  </si>
  <si>
    <t>Сумма за текущий период</t>
  </si>
  <si>
    <t>ТГК-СП</t>
  </si>
  <si>
    <t>начислено населению</t>
  </si>
  <si>
    <t>сумма к перечислению</t>
  </si>
  <si>
    <t>Оплачено РКЦ</t>
  </si>
  <si>
    <t>сальдо по перечислению</t>
  </si>
  <si>
    <t xml:space="preserve">Энерго Инвест </t>
  </si>
  <si>
    <t>Термоси (ГВС)</t>
  </si>
  <si>
    <t>Термоси (Отопление)</t>
  </si>
  <si>
    <t>Термоси (ОДН ГВС)</t>
  </si>
  <si>
    <t>Теплосеть (ГВС)</t>
  </si>
  <si>
    <t>Теплосеть (отопл)</t>
  </si>
  <si>
    <t>Теплосеть (ОДН ГВС)</t>
  </si>
  <si>
    <t>Водоканал (ХВС)</t>
  </si>
  <si>
    <t>Водоканал (стоки)</t>
  </si>
  <si>
    <t>Водоканал (ОДН)</t>
  </si>
  <si>
    <t>Капремонт</t>
  </si>
  <si>
    <t xml:space="preserve">  НУШ 44</t>
  </si>
  <si>
    <t>Начислено</t>
  </si>
  <si>
    <t xml:space="preserve">  НУШ 88</t>
  </si>
  <si>
    <t>Администрация</t>
  </si>
  <si>
    <t>НКС уч.№1</t>
  </si>
  <si>
    <t>Долги по нежелым помещ.</t>
  </si>
  <si>
    <t>Оплачено</t>
  </si>
  <si>
    <t>сальдо по оплате</t>
  </si>
  <si>
    <t>Итого  по НКС уч.№1</t>
  </si>
  <si>
    <t>Сумма к перечислению</t>
  </si>
  <si>
    <t>% сборов</t>
  </si>
  <si>
    <t>Платежи населения за услуги ЖКХ ООО НКС уч. №2</t>
  </si>
  <si>
    <t xml:space="preserve">                  ТСН Клементьевка  8</t>
  </si>
  <si>
    <t>Водоканал</t>
  </si>
  <si>
    <t>Теплосеть</t>
  </si>
  <si>
    <t>Обслуживание НКС уч.№2</t>
  </si>
  <si>
    <t>Итого:                  Клементьевка 8</t>
  </si>
  <si>
    <t>% оплаты</t>
  </si>
  <si>
    <t xml:space="preserve">                  ТСН Клементьевка  10</t>
  </si>
  <si>
    <t>Итого:                  Клементьевка 10</t>
  </si>
  <si>
    <t xml:space="preserve">                  ТСН Клементьевка  111</t>
  </si>
  <si>
    <t>Итого:                  Клементьевка 111</t>
  </si>
  <si>
    <t xml:space="preserve">                  ТСН Углич  </t>
  </si>
  <si>
    <t>Итого: Дружбы 6</t>
  </si>
  <si>
    <t xml:space="preserve">                  ТСН Углич 1а</t>
  </si>
  <si>
    <t>Итого: Дружбы 1а</t>
  </si>
  <si>
    <t xml:space="preserve">                  ТСН Углич 2</t>
  </si>
  <si>
    <t>Итого: НУШ 32</t>
  </si>
  <si>
    <t xml:space="preserve">                  ТСН Углич3</t>
  </si>
  <si>
    <t>Итого: НУШ 52б</t>
  </si>
  <si>
    <t xml:space="preserve">                  ТСН Углич 5</t>
  </si>
  <si>
    <t>Итого: 1 Уд. Армии 42а</t>
  </si>
  <si>
    <t xml:space="preserve">                  ТСН Углич 8 </t>
  </si>
  <si>
    <t>Итого: НУШ 34</t>
  </si>
  <si>
    <t xml:space="preserve">                  ТСН Углич 60</t>
  </si>
  <si>
    <t>Итого: НУШ 60</t>
  </si>
  <si>
    <t xml:space="preserve">           Непосредственное управление</t>
  </si>
  <si>
    <t>Энерго Инвест</t>
  </si>
  <si>
    <t xml:space="preserve">Итого: НУ </t>
  </si>
  <si>
    <t>Сводная таблица</t>
  </si>
  <si>
    <t>НКС уч.№2</t>
  </si>
  <si>
    <t>В том числе Ремонт</t>
  </si>
  <si>
    <t>Итого                      по НКС уч.№2</t>
  </si>
  <si>
    <t>Операции по платежам  Северянка уч. №1</t>
  </si>
  <si>
    <t>СТЭК (отопление)</t>
  </si>
  <si>
    <t>СТЭК (ГВС)</t>
  </si>
  <si>
    <t>СТЭК (ХВС)</t>
  </si>
  <si>
    <t>СТЭК (ОДН ГВС)</t>
  </si>
  <si>
    <t>СТЭК (ОДН ХВС)</t>
  </si>
  <si>
    <t>Северянка уч.№1</t>
  </si>
  <si>
    <t>Итого  по Северянка уч. №1</t>
  </si>
  <si>
    <t xml:space="preserve">Сводная таблица расчетов </t>
  </si>
  <si>
    <t>Организации</t>
  </si>
  <si>
    <t>ООО НКС уч1</t>
  </si>
  <si>
    <t>ООО НКС уч2</t>
  </si>
  <si>
    <t>ИТОГ:</t>
  </si>
  <si>
    <t>ТГК СП</t>
  </si>
  <si>
    <t xml:space="preserve"> -</t>
  </si>
  <si>
    <t>ЗАО СТЭК</t>
  </si>
  <si>
    <t>Управляющая компания</t>
  </si>
  <si>
    <t>организации</t>
  </si>
  <si>
    <t>операции</t>
  </si>
  <si>
    <t>Северянка №1</t>
  </si>
  <si>
    <t>начислено</t>
  </si>
  <si>
    <t>сальдо по перечислениям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</si>
</sst>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"/>
    <numFmt numFmtId="166" formatCode="#,##0\ ;[RED]\-#,##0\ "/>
    <numFmt numFmtId="167" formatCode="D\ MMM;@"/>
    <numFmt numFmtId="168" formatCode="#,###.00;[RED]\-#,###.00"/>
    <numFmt numFmtId="169" formatCode="0.00%"/>
    <numFmt numFmtId="170" formatCode="#,##0.00\ ;[RED]\-#,##0.00\ "/>
    <numFmt numFmtId="171" formatCode="#,##0.00;[RED]\-#,##0.00"/>
    <numFmt numFmtId="172" formatCode="DDDD, DD\ MMMM&quot;, &quot;YYYY"/>
    <numFmt numFmtId="173" formatCode="0.0%"/>
    <numFmt numFmtId="174" formatCode="0.0"/>
    <numFmt numFmtId="175" formatCode="@"/>
    <numFmt numFmtId="176" formatCode="#,##0.0\ ;[RED]\-#,##0.0\ "/>
    <numFmt numFmtId="177" formatCode="#,##0;[RED]\-#,##0"/>
  </numFmts>
  <fonts count="43">
    <font>
      <sz val="10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b/>
      <sz val="10.5"/>
      <name val="Arial"/>
      <family val="2"/>
    </font>
    <font>
      <sz val="10"/>
      <color indexed="53"/>
      <name val="Calibri"/>
      <family val="2"/>
    </font>
    <font>
      <sz val="9"/>
      <color indexed="53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sz val="10"/>
      <color indexed="46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9"/>
      <color indexed="23"/>
      <name val="Arial"/>
      <family val="2"/>
    </font>
    <font>
      <sz val="10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27"/>
      <name val="Calibri"/>
      <family val="2"/>
    </font>
    <font>
      <b/>
      <sz val="10"/>
      <color indexed="27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color indexed="12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46"/>
      <name val="Arial"/>
      <family val="2"/>
    </font>
    <font>
      <sz val="9"/>
      <color indexed="27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4" fontId="4" fillId="3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wrapText="1"/>
    </xf>
    <xf numFmtId="164" fontId="4" fillId="3" borderId="2" xfId="0" applyFont="1" applyFill="1" applyBorder="1" applyAlignment="1">
      <alignment/>
    </xf>
    <xf numFmtId="164" fontId="4" fillId="0" borderId="0" xfId="0" applyFont="1" applyAlignment="1">
      <alignment/>
    </xf>
    <xf numFmtId="166" fontId="0" fillId="3" borderId="0" xfId="0" applyNumberFormat="1" applyFont="1" applyFill="1" applyBorder="1" applyAlignment="1">
      <alignment/>
    </xf>
    <xf numFmtId="166" fontId="0" fillId="3" borderId="3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8" fontId="0" fillId="0" borderId="4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8" fontId="10" fillId="0" borderId="4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 horizontal="right"/>
    </xf>
    <xf numFmtId="170" fontId="0" fillId="0" borderId="1" xfId="0" applyNumberFormat="1" applyFont="1" applyBorder="1" applyAlignment="1">
      <alignment/>
    </xf>
    <xf numFmtId="164" fontId="7" fillId="3" borderId="0" xfId="0" applyFont="1" applyFill="1" applyBorder="1" applyAlignment="1">
      <alignment/>
    </xf>
    <xf numFmtId="164" fontId="7" fillId="3" borderId="3" xfId="0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170" fontId="0" fillId="3" borderId="0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64" fontId="1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9" fontId="1" fillId="0" borderId="1" xfId="0" applyNumberFormat="1" applyFont="1" applyFill="1" applyBorder="1" applyAlignment="1">
      <alignment/>
    </xf>
    <xf numFmtId="164" fontId="8" fillId="0" borderId="5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168" fontId="0" fillId="3" borderId="4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/>
    </xf>
    <xf numFmtId="168" fontId="10" fillId="0" borderId="4" xfId="0" applyNumberFormat="1" applyFont="1" applyFill="1" applyBorder="1" applyAlignment="1">
      <alignment/>
    </xf>
    <xf numFmtId="165" fontId="12" fillId="3" borderId="1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5" fontId="0" fillId="3" borderId="0" xfId="0" applyNumberFormat="1" applyFont="1" applyFill="1" applyBorder="1" applyAlignment="1">
      <alignment/>
    </xf>
    <xf numFmtId="164" fontId="7" fillId="0" borderId="6" xfId="0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9" fontId="7" fillId="0" borderId="6" xfId="0" applyNumberFormat="1" applyFont="1" applyFill="1" applyBorder="1" applyAlignment="1">
      <alignment/>
    </xf>
    <xf numFmtId="165" fontId="10" fillId="0" borderId="4" xfId="0" applyNumberFormat="1" applyFont="1" applyFill="1" applyBorder="1" applyAlignment="1">
      <alignment/>
    </xf>
    <xf numFmtId="164" fontId="13" fillId="0" borderId="6" xfId="0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164" fontId="7" fillId="0" borderId="3" xfId="0" applyFont="1" applyFill="1" applyBorder="1" applyAlignment="1">
      <alignment/>
    </xf>
    <xf numFmtId="169" fontId="7" fillId="0" borderId="3" xfId="0" applyNumberFormat="1" applyFont="1" applyFill="1" applyBorder="1" applyAlignment="1">
      <alignment/>
    </xf>
    <xf numFmtId="164" fontId="0" fillId="0" borderId="0" xfId="0" applyAlignment="1">
      <alignment horizontal="right"/>
    </xf>
    <xf numFmtId="164" fontId="14" fillId="4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70" fontId="0" fillId="4" borderId="1" xfId="0" applyNumberFormat="1" applyFont="1" applyFill="1" applyBorder="1" applyAlignment="1">
      <alignment horizontal="right"/>
    </xf>
    <xf numFmtId="164" fontId="15" fillId="0" borderId="1" xfId="0" applyFont="1" applyBorder="1" applyAlignment="1">
      <alignment/>
    </xf>
    <xf numFmtId="165" fontId="16" fillId="0" borderId="4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/>
    </xf>
    <xf numFmtId="165" fontId="18" fillId="0" borderId="4" xfId="0" applyNumberFormat="1" applyFont="1" applyBorder="1" applyAlignment="1">
      <alignment/>
    </xf>
    <xf numFmtId="164" fontId="19" fillId="0" borderId="1" xfId="0" applyFont="1" applyBorder="1" applyAlignment="1">
      <alignment/>
    </xf>
    <xf numFmtId="165" fontId="20" fillId="0" borderId="4" xfId="0" applyNumberFormat="1" applyFont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4" borderId="4" xfId="0" applyNumberFormat="1" applyFont="1" applyFill="1" applyBorder="1" applyAlignment="1">
      <alignment/>
    </xf>
    <xf numFmtId="170" fontId="0" fillId="4" borderId="0" xfId="0" applyNumberFormat="1" applyFont="1" applyFill="1" applyBorder="1" applyAlignment="1">
      <alignment horizontal="right"/>
    </xf>
    <xf numFmtId="164" fontId="7" fillId="3" borderId="7" xfId="0" applyFont="1" applyFill="1" applyBorder="1" applyAlignment="1">
      <alignment/>
    </xf>
    <xf numFmtId="170" fontId="0" fillId="0" borderId="4" xfId="0" applyNumberFormat="1" applyFont="1" applyBorder="1" applyAlignment="1">
      <alignment/>
    </xf>
    <xf numFmtId="170" fontId="10" fillId="0" borderId="4" xfId="0" applyNumberFormat="1" applyFont="1" applyBorder="1" applyAlignment="1">
      <alignment/>
    </xf>
    <xf numFmtId="164" fontId="21" fillId="4" borderId="1" xfId="0" applyFont="1" applyFill="1" applyBorder="1" applyAlignment="1">
      <alignment/>
    </xf>
    <xf numFmtId="164" fontId="22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" fillId="5" borderId="1" xfId="0" applyFont="1" applyFill="1" applyBorder="1" applyAlignment="1">
      <alignment horizontal="left" vertical="center" wrapText="1"/>
    </xf>
    <xf numFmtId="164" fontId="23" fillId="5" borderId="1" xfId="0" applyFont="1" applyFill="1" applyBorder="1" applyAlignment="1">
      <alignment/>
    </xf>
    <xf numFmtId="164" fontId="0" fillId="6" borderId="8" xfId="0" applyFont="1" applyFill="1" applyBorder="1" applyAlignment="1">
      <alignment/>
    </xf>
    <xf numFmtId="170" fontId="0" fillId="6" borderId="4" xfId="0" applyNumberFormat="1" applyFont="1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6" borderId="1" xfId="0" applyNumberFormat="1" applyFont="1" applyFill="1" applyBorder="1" applyAlignment="1">
      <alignment/>
    </xf>
    <xf numFmtId="170" fontId="10" fillId="6" borderId="4" xfId="0" applyNumberFormat="1" applyFont="1" applyFill="1" applyBorder="1" applyAlignment="1">
      <alignment/>
    </xf>
    <xf numFmtId="171" fontId="24" fillId="6" borderId="1" xfId="0" applyNumberFormat="1" applyFont="1" applyFill="1" applyBorder="1" applyAlignment="1">
      <alignment/>
    </xf>
    <xf numFmtId="165" fontId="0" fillId="5" borderId="1" xfId="0" applyNumberFormat="1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171" fontId="17" fillId="0" borderId="0" xfId="0" applyNumberFormat="1" applyFont="1" applyAlignment="1">
      <alignment/>
    </xf>
    <xf numFmtId="164" fontId="25" fillId="2" borderId="1" xfId="0" applyFont="1" applyFill="1" applyBorder="1" applyAlignment="1">
      <alignment horizontal="center"/>
    </xf>
    <xf numFmtId="169" fontId="26" fillId="2" borderId="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4" fontId="27" fillId="7" borderId="0" xfId="0" applyFont="1" applyFill="1" applyAlignment="1">
      <alignment/>
    </xf>
    <xf numFmtId="164" fontId="28" fillId="7" borderId="0" xfId="0" applyFont="1" applyFill="1" applyAlignment="1">
      <alignment/>
    </xf>
    <xf numFmtId="164" fontId="4" fillId="7" borderId="0" xfId="0" applyFont="1" applyFill="1" applyAlignment="1">
      <alignment/>
    </xf>
    <xf numFmtId="164" fontId="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3" borderId="1" xfId="0" applyFont="1" applyFill="1" applyBorder="1" applyAlignment="1">
      <alignment horizontal="center"/>
    </xf>
    <xf numFmtId="166" fontId="23" fillId="3" borderId="0" xfId="0" applyNumberFormat="1" applyFont="1" applyFill="1" applyBorder="1" applyAlignment="1">
      <alignment/>
    </xf>
    <xf numFmtId="172" fontId="29" fillId="3" borderId="1" xfId="0" applyNumberFormat="1" applyFont="1" applyFill="1" applyBorder="1" applyAlignment="1">
      <alignment horizontal="center" wrapText="1"/>
    </xf>
    <xf numFmtId="164" fontId="30" fillId="0" borderId="9" xfId="0" applyFont="1" applyBorder="1" applyAlignment="1">
      <alignment horizontal="center" textRotation="90"/>
    </xf>
    <xf numFmtId="164" fontId="4" fillId="0" borderId="10" xfId="0" applyFont="1" applyBorder="1" applyAlignment="1">
      <alignment horizontal="center" vertical="center"/>
    </xf>
    <xf numFmtId="166" fontId="0" fillId="0" borderId="4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4" fontId="5" fillId="3" borderId="0" xfId="0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0" fontId="17" fillId="3" borderId="0" xfId="0" applyNumberFormat="1" applyFont="1" applyFill="1" applyBorder="1" applyAlignment="1">
      <alignment/>
    </xf>
    <xf numFmtId="164" fontId="4" fillId="0" borderId="11" xfId="0" applyFont="1" applyBorder="1" applyAlignment="1">
      <alignment horizontal="center" vertical="center"/>
    </xf>
    <xf numFmtId="164" fontId="1" fillId="3" borderId="12" xfId="0" applyFont="1" applyFill="1" applyBorder="1" applyAlignment="1">
      <alignment/>
    </xf>
    <xf numFmtId="164" fontId="7" fillId="3" borderId="12" xfId="0" applyFont="1" applyFill="1" applyBorder="1" applyAlignment="1">
      <alignment/>
    </xf>
    <xf numFmtId="164" fontId="5" fillId="3" borderId="12" xfId="0" applyFont="1" applyFill="1" applyBorder="1" applyAlignment="1">
      <alignment/>
    </xf>
    <xf numFmtId="164" fontId="4" fillId="0" borderId="11" xfId="0" applyFont="1" applyBorder="1" applyAlignment="1">
      <alignment horizontal="center" vertical="center" wrapText="1"/>
    </xf>
    <xf numFmtId="164" fontId="4" fillId="5" borderId="13" xfId="0" applyFont="1" applyFill="1" applyBorder="1" applyAlignment="1">
      <alignment horizontal="center" vertical="center" wrapText="1"/>
    </xf>
    <xf numFmtId="164" fontId="31" fillId="5" borderId="11" xfId="0" applyFont="1" applyFill="1" applyBorder="1" applyAlignment="1">
      <alignment/>
    </xf>
    <xf numFmtId="170" fontId="0" fillId="5" borderId="11" xfId="0" applyNumberFormat="1" applyFill="1" applyBorder="1" applyAlignment="1">
      <alignment/>
    </xf>
    <xf numFmtId="170" fontId="10" fillId="5" borderId="11" xfId="0" applyNumberFormat="1" applyFont="1" applyFill="1" applyBorder="1" applyAlignment="1">
      <alignment/>
    </xf>
    <xf numFmtId="164" fontId="23" fillId="5" borderId="14" xfId="0" applyFont="1" applyFill="1" applyBorder="1" applyAlignment="1">
      <alignment horizontal="center"/>
    </xf>
    <xf numFmtId="164" fontId="31" fillId="5" borderId="13" xfId="0" applyFont="1" applyFill="1" applyBorder="1" applyAlignment="1">
      <alignment/>
    </xf>
    <xf numFmtId="169" fontId="0" fillId="5" borderId="13" xfId="0" applyNumberFormat="1" applyFill="1" applyBorder="1" applyAlignment="1">
      <alignment/>
    </xf>
    <xf numFmtId="170" fontId="0" fillId="5" borderId="13" xfId="0" applyNumberFormat="1" applyFill="1" applyBorder="1" applyAlignment="1">
      <alignment/>
    </xf>
    <xf numFmtId="164" fontId="30" fillId="0" borderId="15" xfId="0" applyFont="1" applyBorder="1" applyAlignment="1">
      <alignment horizontal="center" textRotation="90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4" fontId="28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166" fontId="33" fillId="0" borderId="16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68" fontId="18" fillId="0" borderId="4" xfId="0" applyNumberFormat="1" applyFont="1" applyBorder="1" applyAlignment="1">
      <alignment/>
    </xf>
    <xf numFmtId="164" fontId="1" fillId="3" borderId="4" xfId="0" applyFont="1" applyFill="1" applyBorder="1" applyAlignment="1">
      <alignment/>
    </xf>
    <xf numFmtId="164" fontId="7" fillId="3" borderId="4" xfId="0" applyFont="1" applyFill="1" applyBorder="1" applyAlignment="1">
      <alignment/>
    </xf>
    <xf numFmtId="170" fontId="1" fillId="3" borderId="4" xfId="0" applyNumberFormat="1" applyFont="1" applyFill="1" applyBorder="1" applyAlignment="1">
      <alignment/>
    </xf>
    <xf numFmtId="164" fontId="4" fillId="0" borderId="16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8" fontId="0" fillId="0" borderId="1" xfId="0" applyNumberFormat="1" applyFont="1" applyBorder="1" applyAlignment="1">
      <alignment/>
    </xf>
    <xf numFmtId="164" fontId="9" fillId="0" borderId="4" xfId="0" applyFont="1" applyBorder="1" applyAlignment="1">
      <alignment/>
    </xf>
    <xf numFmtId="164" fontId="34" fillId="4" borderId="1" xfId="0" applyFont="1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70" fontId="0" fillId="4" borderId="1" xfId="0" applyNumberFormat="1" applyFont="1" applyFill="1" applyBorder="1" applyAlignment="1">
      <alignment/>
    </xf>
    <xf numFmtId="170" fontId="0" fillId="4" borderId="0" xfId="0" applyNumberFormat="1" applyFont="1" applyFill="1" applyBorder="1" applyAlignment="1">
      <alignment/>
    </xf>
    <xf numFmtId="164" fontId="35" fillId="0" borderId="1" xfId="0" applyFont="1" applyBorder="1" applyAlignment="1">
      <alignment/>
    </xf>
    <xf numFmtId="170" fontId="16" fillId="0" borderId="1" xfId="0" applyNumberFormat="1" applyFont="1" applyBorder="1" applyAlignment="1">
      <alignment/>
    </xf>
    <xf numFmtId="170" fontId="16" fillId="0" borderId="0" xfId="0" applyNumberFormat="1" applyFont="1" applyFill="1" applyBorder="1" applyAlignment="1">
      <alignment/>
    </xf>
    <xf numFmtId="164" fontId="35" fillId="0" borderId="5" xfId="0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0" fillId="5" borderId="1" xfId="0" applyNumberFormat="1" applyFill="1" applyBorder="1" applyAlignment="1">
      <alignment/>
    </xf>
    <xf numFmtId="164" fontId="0" fillId="5" borderId="1" xfId="0" applyFont="1" applyFill="1" applyBorder="1" applyAlignment="1">
      <alignment/>
    </xf>
    <xf numFmtId="168" fontId="10" fillId="5" borderId="1" xfId="0" applyNumberFormat="1" applyFont="1" applyFill="1" applyBorder="1" applyAlignment="1">
      <alignment/>
    </xf>
    <xf numFmtId="170" fontId="10" fillId="5" borderId="1" xfId="0" applyNumberFormat="1" applyFont="1" applyFill="1" applyBorder="1" applyAlignment="1">
      <alignment/>
    </xf>
    <xf numFmtId="171" fontId="0" fillId="5" borderId="1" xfId="0" applyNumberFormat="1" applyFont="1" applyFill="1" applyBorder="1" applyAlignment="1">
      <alignment/>
    </xf>
    <xf numFmtId="164" fontId="36" fillId="2" borderId="1" xfId="0" applyFont="1" applyFill="1" applyBorder="1" applyAlignment="1">
      <alignment horizontal="center"/>
    </xf>
    <xf numFmtId="173" fontId="26" fillId="2" borderId="1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Fill="1" applyBorder="1" applyAlignment="1">
      <alignment horizontal="center" vertical="center"/>
    </xf>
    <xf numFmtId="170" fontId="17" fillId="0" borderId="4" xfId="0" applyNumberFormat="1" applyFont="1" applyFill="1" applyBorder="1" applyAlignment="1">
      <alignment/>
    </xf>
    <xf numFmtId="170" fontId="10" fillId="0" borderId="1" xfId="0" applyNumberFormat="1" applyFont="1" applyBorder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/>
    </xf>
    <xf numFmtId="170" fontId="0" fillId="3" borderId="7" xfId="0" applyNumberFormat="1" applyFont="1" applyFill="1" applyBorder="1" applyAlignment="1">
      <alignment/>
    </xf>
    <xf numFmtId="170" fontId="0" fillId="3" borderId="17" xfId="0" applyNumberFormat="1" applyFont="1" applyFill="1" applyBorder="1" applyAlignment="1">
      <alignment/>
    </xf>
    <xf numFmtId="164" fontId="21" fillId="0" borderId="1" xfId="0" applyFont="1" applyBorder="1" applyAlignment="1">
      <alignment/>
    </xf>
    <xf numFmtId="164" fontId="37" fillId="0" borderId="5" xfId="0" applyFont="1" applyBorder="1" applyAlignment="1">
      <alignment/>
    </xf>
    <xf numFmtId="164" fontId="31" fillId="5" borderId="1" xfId="0" applyFont="1" applyFill="1" applyBorder="1" applyAlignment="1">
      <alignment/>
    </xf>
    <xf numFmtId="170" fontId="17" fillId="5" borderId="1" xfId="0" applyNumberFormat="1" applyFont="1" applyFill="1" applyBorder="1" applyAlignment="1">
      <alignment/>
    </xf>
    <xf numFmtId="175" fontId="3" fillId="2" borderId="0" xfId="0" applyNumberFormat="1" applyFont="1" applyFill="1" applyAlignment="1">
      <alignment/>
    </xf>
    <xf numFmtId="164" fontId="38" fillId="3" borderId="1" xfId="0" applyFont="1" applyFill="1" applyBorder="1" applyAlignment="1">
      <alignment horizontal="center"/>
    </xf>
    <xf numFmtId="164" fontId="4" fillId="0" borderId="18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/>
    </xf>
    <xf numFmtId="176" fontId="0" fillId="3" borderId="1" xfId="0" applyNumberFormat="1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77" fontId="1" fillId="3" borderId="0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" fillId="0" borderId="19" xfId="0" applyFont="1" applyBorder="1" applyAlignment="1">
      <alignment/>
    </xf>
    <xf numFmtId="170" fontId="0" fillId="3" borderId="0" xfId="0" applyNumberFormat="1" applyFont="1" applyFill="1" applyAlignment="1">
      <alignment/>
    </xf>
    <xf numFmtId="164" fontId="39" fillId="8" borderId="1" xfId="0" applyFont="1" applyFill="1" applyBorder="1" applyAlignment="1">
      <alignment/>
    </xf>
    <xf numFmtId="164" fontId="40" fillId="8" borderId="1" xfId="0" applyFont="1" applyFill="1" applyBorder="1" applyAlignment="1">
      <alignment horizontal="center"/>
    </xf>
    <xf numFmtId="170" fontId="41" fillId="8" borderId="1" xfId="0" applyNumberFormat="1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 vertical="center"/>
    </xf>
    <xf numFmtId="170" fontId="41" fillId="8" borderId="1" xfId="0" applyNumberFormat="1" applyFont="1" applyFill="1" applyBorder="1" applyAlignment="1">
      <alignment horizontal="left"/>
    </xf>
    <xf numFmtId="169" fontId="41" fillId="8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0</xdr:row>
      <xdr:rowOff>438150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428625</xdr:colOff>
      <xdr:row>1</xdr:row>
      <xdr:rowOff>9525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4371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428625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800100</xdr:colOff>
      <xdr:row>0</xdr:row>
      <xdr:rowOff>485775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7"/>
  <sheetViews>
    <sheetView zoomScale="95" zoomScaleNormal="9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" sqref="E12"/>
    </sheetView>
  </sheetViews>
  <sheetFormatPr defaultColWidth="11.421875" defaultRowHeight="12.75"/>
  <cols>
    <col min="1" max="1" width="23.8515625" style="1" customWidth="1"/>
    <col min="2" max="2" width="23.28125" style="1" customWidth="1"/>
    <col min="3" max="3" width="16.421875" style="1" customWidth="1"/>
    <col min="4" max="4" width="15.8515625" style="2" customWidth="1"/>
    <col min="5" max="5" width="14.28125" style="1" customWidth="1"/>
    <col min="6" max="6" width="13.140625" style="1" customWidth="1"/>
    <col min="7" max="7" width="13.28125" style="1" customWidth="1"/>
    <col min="8" max="8" width="12.8515625" style="1" customWidth="1"/>
    <col min="9" max="9" width="13.8515625" style="1" customWidth="1"/>
    <col min="10" max="10" width="14.00390625" style="1" customWidth="1"/>
    <col min="11" max="11" width="12.421875" style="1" customWidth="1"/>
    <col min="12" max="12" width="14.00390625" style="1" customWidth="1"/>
    <col min="13" max="14" width="15.28125" style="1" customWidth="1"/>
    <col min="15" max="15" width="16.57421875" style="1" customWidth="1"/>
    <col min="16" max="27" width="11.28125" style="1" customWidth="1"/>
    <col min="28" max="160" width="11.57421875" style="1" customWidth="1"/>
    <col min="161" max="16384" width="11.57421875" style="0" customWidth="1"/>
  </cols>
  <sheetData>
    <row r="1" ht="34.5" customHeight="1"/>
    <row r="2" spans="1:172" ht="21.75" customHeight="1">
      <c r="A2" s="3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ht="3.75" customHeight="1"/>
    <row r="4" spans="1:27" s="11" customFormat="1" ht="29.25" customHeight="1">
      <c r="A4" s="6" t="s">
        <v>1</v>
      </c>
      <c r="B4" s="7" t="s">
        <v>2</v>
      </c>
      <c r="C4" s="8" t="s">
        <v>3</v>
      </c>
      <c r="D4" s="9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72" ht="12.75">
      <c r="A5" s="12"/>
      <c r="B5" s="13"/>
      <c r="C5" s="13"/>
      <c r="D5" s="14"/>
      <c r="E5" s="15">
        <v>42831</v>
      </c>
      <c r="F5" s="15">
        <v>42832</v>
      </c>
      <c r="G5" s="15">
        <v>42833</v>
      </c>
      <c r="H5" s="15">
        <v>42834</v>
      </c>
      <c r="I5" s="15">
        <v>42835</v>
      </c>
      <c r="J5" s="15">
        <v>42836</v>
      </c>
      <c r="K5" s="15">
        <v>42837</v>
      </c>
      <c r="L5" s="15">
        <v>42838</v>
      </c>
      <c r="M5" s="15">
        <v>42839</v>
      </c>
      <c r="N5" s="15">
        <v>42840</v>
      </c>
      <c r="O5" s="15">
        <v>42841</v>
      </c>
      <c r="P5" s="15">
        <v>42842</v>
      </c>
      <c r="Q5" s="15">
        <v>42843</v>
      </c>
      <c r="R5" s="15">
        <v>42844</v>
      </c>
      <c r="S5" s="15">
        <v>42845</v>
      </c>
      <c r="T5" s="15">
        <v>42846</v>
      </c>
      <c r="U5" s="15">
        <v>42847</v>
      </c>
      <c r="V5" s="15">
        <v>42848</v>
      </c>
      <c r="W5" s="15">
        <v>42849</v>
      </c>
      <c r="X5" s="15">
        <v>42850</v>
      </c>
      <c r="Y5" s="15">
        <v>42851</v>
      </c>
      <c r="Z5" s="15">
        <v>42852</v>
      </c>
      <c r="AA5" s="15">
        <v>42853</v>
      </c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60" ht="12.75">
      <c r="A6" s="16" t="s">
        <v>5</v>
      </c>
      <c r="B6" s="17" t="s">
        <v>6</v>
      </c>
      <c r="C6"/>
      <c r="D6" s="18">
        <v>11.11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27" ht="12.75">
      <c r="A7" s="16"/>
      <c r="B7" s="17" t="s">
        <v>7</v>
      </c>
      <c r="C7" s="19">
        <f>D7/D6</f>
        <v>735.8379837983798</v>
      </c>
      <c r="D7" s="18">
        <f>SUM(E7:AA7)</f>
        <v>8175.16</v>
      </c>
      <c r="E7" s="20">
        <v>8175.16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</row>
    <row r="8" spans="1:27" ht="12.75">
      <c r="A8" s="16"/>
      <c r="B8" s="21" t="s">
        <v>8</v>
      </c>
      <c r="C8" s="22"/>
      <c r="D8" s="23">
        <f>SUM(E8:AA8)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</row>
    <row r="9" spans="1:27" ht="12.75">
      <c r="A9" s="16"/>
      <c r="B9" s="17" t="s">
        <v>9</v>
      </c>
      <c r="C9" s="25">
        <v>0</v>
      </c>
      <c r="D9" s="18">
        <f>SUM(E9:W9)</f>
        <v>-8175.16</v>
      </c>
      <c r="E9" s="20">
        <f>E8-E7</f>
        <v>-8175.16</v>
      </c>
      <c r="F9" s="20">
        <f>F8-F7</f>
        <v>0</v>
      </c>
      <c r="G9" s="20">
        <f>G8-G7</f>
        <v>0</v>
      </c>
      <c r="H9" s="20">
        <f>H8-H7</f>
        <v>0</v>
      </c>
      <c r="I9" s="20">
        <f>I8-I7</f>
        <v>0</v>
      </c>
      <c r="J9" s="20">
        <f>J8-J7</f>
        <v>0</v>
      </c>
      <c r="K9" s="20">
        <f>K8-K7</f>
        <v>0</v>
      </c>
      <c r="L9" s="20">
        <f>L8-L7</f>
        <v>0</v>
      </c>
      <c r="M9" s="20">
        <f>M8-M7</f>
        <v>0</v>
      </c>
      <c r="N9" s="20">
        <f>N8-N7</f>
        <v>0</v>
      </c>
      <c r="O9" s="20">
        <f>O8-O7</f>
        <v>0</v>
      </c>
      <c r="P9" s="20">
        <f>P8-P7</f>
        <v>0</v>
      </c>
      <c r="Q9" s="20">
        <f>Q8-Q7</f>
        <v>0</v>
      </c>
      <c r="R9" s="20">
        <f>R8-R7</f>
        <v>0</v>
      </c>
      <c r="S9" s="20">
        <f>S8-S7</f>
        <v>0</v>
      </c>
      <c r="T9" s="20">
        <f>T8-T7</f>
        <v>0</v>
      </c>
      <c r="U9" s="20">
        <f>U8-U7</f>
        <v>0</v>
      </c>
      <c r="V9" s="20">
        <f>V8-V7</f>
        <v>0</v>
      </c>
      <c r="W9" s="20">
        <f>W8-W7</f>
        <v>0</v>
      </c>
      <c r="X9" s="20">
        <f>X8-X7</f>
        <v>0</v>
      </c>
      <c r="Y9" s="20">
        <f>Y8-Y7</f>
        <v>0</v>
      </c>
      <c r="Z9" s="20">
        <f>Z8-Z7</f>
        <v>0</v>
      </c>
      <c r="AA9" s="20">
        <f>AA8-AA7</f>
        <v>0</v>
      </c>
    </row>
    <row r="10" spans="1:27" ht="6" customHeight="1">
      <c r="A10" s="26"/>
      <c r="B10" s="27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12.75">
      <c r="A11" s="16" t="s">
        <v>10</v>
      </c>
      <c r="B11" s="17" t="s">
        <v>6</v>
      </c>
      <c r="C11" s="25"/>
      <c r="D11" s="18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12.75">
      <c r="A12" s="16"/>
      <c r="B12" s="17" t="s">
        <v>7</v>
      </c>
      <c r="C12" s="19" t="e">
        <f>D12/D11</f>
        <v>#DIV/0!</v>
      </c>
      <c r="D12" s="18">
        <f>SUM(E12:AA12)</f>
        <v>3054.41</v>
      </c>
      <c r="E12" s="20">
        <v>3054.41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</row>
    <row r="13" spans="1:27" ht="12.75">
      <c r="A13" s="16"/>
      <c r="B13" s="21" t="s">
        <v>8</v>
      </c>
      <c r="C13" s="25"/>
      <c r="D13" s="23">
        <f>SUM(E13:AA13)</f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</row>
    <row r="14" spans="1:27" ht="12.75">
      <c r="A14" s="16"/>
      <c r="B14" s="17" t="s">
        <v>9</v>
      </c>
      <c r="C14" s="25">
        <v>0</v>
      </c>
      <c r="D14" s="18">
        <f>SUM(E14:X14)</f>
        <v>-3054.41</v>
      </c>
      <c r="E14" s="20">
        <f>E13-E12</f>
        <v>-3054.41</v>
      </c>
      <c r="F14" s="20">
        <f>F13-F12</f>
        <v>0</v>
      </c>
      <c r="G14" s="20">
        <f>G13-G12</f>
        <v>0</v>
      </c>
      <c r="H14" s="20">
        <f>H13-H12</f>
        <v>0</v>
      </c>
      <c r="I14" s="20">
        <f>I13-I12</f>
        <v>0</v>
      </c>
      <c r="J14" s="20">
        <f>J13-J12</f>
        <v>0</v>
      </c>
      <c r="K14" s="20">
        <f>K13-K12</f>
        <v>0</v>
      </c>
      <c r="L14" s="20">
        <f>L13-L12</f>
        <v>0</v>
      </c>
      <c r="M14" s="20">
        <f>M13-M12</f>
        <v>0</v>
      </c>
      <c r="N14" s="20">
        <f>N13-N12</f>
        <v>0</v>
      </c>
      <c r="O14" s="20">
        <f>O13-O12</f>
        <v>0</v>
      </c>
      <c r="P14" s="20">
        <f>P13-P12</f>
        <v>0</v>
      </c>
      <c r="Q14" s="20">
        <f>Q13-Q12</f>
        <v>0</v>
      </c>
      <c r="R14" s="20">
        <f>R13-R12</f>
        <v>0</v>
      </c>
      <c r="S14" s="20">
        <f>S13-S12</f>
        <v>0</v>
      </c>
      <c r="T14" s="20">
        <f>T13-T12</f>
        <v>0</v>
      </c>
      <c r="U14" s="20">
        <f>U13-U12</f>
        <v>0</v>
      </c>
      <c r="V14" s="20">
        <f>V13-V12</f>
        <v>0</v>
      </c>
      <c r="W14" s="20">
        <f>W13-W12</f>
        <v>0</v>
      </c>
      <c r="X14" s="20">
        <f>X13-X12</f>
        <v>0</v>
      </c>
      <c r="Y14" s="20">
        <f>Y13-Y12</f>
        <v>0</v>
      </c>
      <c r="Z14" s="20">
        <f>Z13-Z12</f>
        <v>0</v>
      </c>
      <c r="AA14" s="20">
        <f>AA13-AA12</f>
        <v>0</v>
      </c>
    </row>
    <row r="15" spans="1:27" ht="6" customHeight="1">
      <c r="A15" s="26"/>
      <c r="B15" s="2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56" s="34" customFormat="1" ht="12.75" customHeight="1">
      <c r="A16" s="31" t="s">
        <v>11</v>
      </c>
      <c r="B16" s="32" t="s">
        <v>6</v>
      </c>
      <c r="C16" s="33"/>
      <c r="D16" s="18">
        <v>343776.05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2" customHeight="1">
      <c r="A17" s="31"/>
      <c r="B17" s="32" t="s">
        <v>7</v>
      </c>
      <c r="C17" s="36">
        <f>D17/D16</f>
        <v>0.13926240644163548</v>
      </c>
      <c r="D17" s="18">
        <f>SUM(E17:AA17)</f>
        <v>47875.08</v>
      </c>
      <c r="E17" s="20">
        <v>47875.08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2" customHeight="1">
      <c r="A18" s="31"/>
      <c r="B18" s="37" t="s">
        <v>8</v>
      </c>
      <c r="C18" s="33"/>
      <c r="D18" s="23">
        <f>SUM(E18:AA18)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1.25" customHeight="1">
      <c r="A19" s="31"/>
      <c r="B19" s="32" t="s">
        <v>9</v>
      </c>
      <c r="C19" s="33">
        <v>376386.19</v>
      </c>
      <c r="D19" s="18">
        <f>SUM(E19:X19)</f>
        <v>-47875.08</v>
      </c>
      <c r="E19" s="20">
        <f>E18-E17</f>
        <v>-47875.08</v>
      </c>
      <c r="F19" s="20">
        <f>F18-F17</f>
        <v>0</v>
      </c>
      <c r="G19" s="20">
        <f>G18-G17</f>
        <v>0</v>
      </c>
      <c r="H19" s="20">
        <f>H18-H17</f>
        <v>0</v>
      </c>
      <c r="I19" s="20">
        <f>I18-I17</f>
        <v>0</v>
      </c>
      <c r="J19" s="20">
        <f>J18-J17</f>
        <v>0</v>
      </c>
      <c r="K19" s="20">
        <f>K18-K17</f>
        <v>0</v>
      </c>
      <c r="L19" s="20">
        <f>L18-L17</f>
        <v>0</v>
      </c>
      <c r="M19" s="20">
        <f>M18-M17</f>
        <v>0</v>
      </c>
      <c r="N19" s="20">
        <f>N18-N17</f>
        <v>0</v>
      </c>
      <c r="O19" s="20">
        <f>O18-O17</f>
        <v>0</v>
      </c>
      <c r="P19" s="20">
        <f>P18-P17</f>
        <v>0</v>
      </c>
      <c r="Q19" s="20">
        <f>Q18-Q17</f>
        <v>0</v>
      </c>
      <c r="R19" s="20">
        <f>R18-R17</f>
        <v>0</v>
      </c>
      <c r="S19" s="20">
        <f>S18-S17</f>
        <v>0</v>
      </c>
      <c r="T19" s="20">
        <f>T18-T17</f>
        <v>0</v>
      </c>
      <c r="U19" s="20">
        <f>U18-U17</f>
        <v>0</v>
      </c>
      <c r="V19" s="20">
        <f>V18-V17</f>
        <v>0</v>
      </c>
      <c r="W19" s="20">
        <f>W18-W17</f>
        <v>0</v>
      </c>
      <c r="X19" s="20">
        <f>X18-X17</f>
        <v>0</v>
      </c>
      <c r="Y19" s="20">
        <f>Y18-Y17</f>
        <v>0</v>
      </c>
      <c r="Z19" s="20">
        <f>Z18-Z17</f>
        <v>0</v>
      </c>
      <c r="AA19" s="20">
        <f>AA18-AA17</f>
        <v>0</v>
      </c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11.25" customHeight="1">
      <c r="A20" s="38"/>
      <c r="B20" s="39"/>
      <c r="C20" s="40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11.25" customHeight="1">
      <c r="A21" s="16" t="s">
        <v>12</v>
      </c>
      <c r="B21" s="32" t="s">
        <v>6</v>
      </c>
      <c r="C21" s="33"/>
      <c r="D21" s="18">
        <v>700036.54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4" customFormat="1" ht="11.25" customHeight="1">
      <c r="A22" s="16"/>
      <c r="B22" s="32" t="s">
        <v>7</v>
      </c>
      <c r="C22" s="36">
        <f>D22/D21</f>
        <v>0.19843785582963996</v>
      </c>
      <c r="D22" s="18">
        <f>SUM(E22:AA22)</f>
        <v>138913.75</v>
      </c>
      <c r="E22" s="20">
        <v>138913.75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4" customFormat="1" ht="11.25" customHeight="1">
      <c r="A23" s="16"/>
      <c r="B23" s="37" t="s">
        <v>8</v>
      </c>
      <c r="C23" s="33"/>
      <c r="D23" s="23">
        <f>SUM(E23:AA23)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4" customFormat="1" ht="11.25" customHeight="1">
      <c r="A24" s="16"/>
      <c r="B24" s="32" t="s">
        <v>9</v>
      </c>
      <c r="C24" s="33">
        <v>-2119786.18</v>
      </c>
      <c r="D24" s="18">
        <f>SUM(E24:X24)</f>
        <v>-138913.75</v>
      </c>
      <c r="E24" s="30">
        <f>E23-E22</f>
        <v>-138913.75</v>
      </c>
      <c r="F24" s="30">
        <f>F23-F22</f>
        <v>0</v>
      </c>
      <c r="G24" s="30">
        <f>G23-G22</f>
        <v>0</v>
      </c>
      <c r="H24" s="30">
        <f>H23-H22</f>
        <v>0</v>
      </c>
      <c r="I24" s="30">
        <f>I23-I22</f>
        <v>0</v>
      </c>
      <c r="J24" s="30">
        <f>J23-J22</f>
        <v>0</v>
      </c>
      <c r="K24" s="30">
        <f>K23-K22</f>
        <v>0</v>
      </c>
      <c r="L24" s="30">
        <f>L23-L22</f>
        <v>0</v>
      </c>
      <c r="M24" s="30">
        <f>M23-M22</f>
        <v>0</v>
      </c>
      <c r="N24" s="30">
        <f>N23-N22</f>
        <v>0</v>
      </c>
      <c r="O24" s="30">
        <f>O23-O22</f>
        <v>0</v>
      </c>
      <c r="P24" s="30">
        <f>P23-P22</f>
        <v>0</v>
      </c>
      <c r="Q24" s="30">
        <f>Q23-Q22</f>
        <v>0</v>
      </c>
      <c r="R24" s="30">
        <f>R23-R22</f>
        <v>0</v>
      </c>
      <c r="S24" s="30">
        <f>S23-S22</f>
        <v>0</v>
      </c>
      <c r="T24" s="30">
        <f>T23-T22</f>
        <v>0</v>
      </c>
      <c r="U24" s="30">
        <f>U23-U22</f>
        <v>0</v>
      </c>
      <c r="V24" s="30">
        <f>V23-V22</f>
        <v>0</v>
      </c>
      <c r="W24" s="30">
        <f>W23-W22</f>
        <v>0</v>
      </c>
      <c r="X24" s="30">
        <f>X23-X22</f>
        <v>0</v>
      </c>
      <c r="Y24" s="30">
        <f>Y23-Y22</f>
        <v>0</v>
      </c>
      <c r="Z24" s="30">
        <f>Z23-Z22</f>
        <v>0</v>
      </c>
      <c r="AA24" s="30">
        <f>AA23-AA22</f>
        <v>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4" customFormat="1" ht="11.25" customHeight="1">
      <c r="A25" s="38"/>
      <c r="B25" s="39"/>
      <c r="C25" s="40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4" customFormat="1" ht="15.75" customHeight="1">
      <c r="A26" s="45" t="s">
        <v>13</v>
      </c>
      <c r="B26" s="32" t="s">
        <v>6</v>
      </c>
      <c r="C26" s="33"/>
      <c r="D26" s="46">
        <v>4630.2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4" customFormat="1" ht="14.25" customHeight="1">
      <c r="A27" s="45"/>
      <c r="B27" s="32" t="s">
        <v>7</v>
      </c>
      <c r="C27" s="36">
        <f>D27/D26</f>
        <v>0.19218824240853527</v>
      </c>
      <c r="D27" s="46">
        <f>SUM(E27:AA27)</f>
        <v>889.87</v>
      </c>
      <c r="E27" s="20">
        <v>889.87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4" customFormat="1" ht="12.75" customHeight="1">
      <c r="A28" s="45"/>
      <c r="B28" s="37" t="s">
        <v>8</v>
      </c>
      <c r="C28" s="33"/>
      <c r="D28" s="47">
        <f>SUM(E28:AA28)</f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4" customFormat="1" ht="14.25" customHeight="1">
      <c r="A29" s="45"/>
      <c r="B29" s="32" t="s">
        <v>9</v>
      </c>
      <c r="C29" s="33">
        <v>322.34</v>
      </c>
      <c r="D29" s="46">
        <f>SUM(E29:X29)</f>
        <v>-889.87</v>
      </c>
      <c r="E29" s="30">
        <f>E28-E27</f>
        <v>-889.87</v>
      </c>
      <c r="F29" s="30">
        <f>F28-F27</f>
        <v>0</v>
      </c>
      <c r="G29" s="30">
        <f>G28-G27</f>
        <v>0</v>
      </c>
      <c r="H29" s="30">
        <f>H28-H27</f>
        <v>0</v>
      </c>
      <c r="I29" s="30">
        <f>I28-I27</f>
        <v>0</v>
      </c>
      <c r="J29" s="30">
        <f>J28-J27</f>
        <v>0</v>
      </c>
      <c r="K29" s="30">
        <f>K28-K27</f>
        <v>0</v>
      </c>
      <c r="L29" s="30">
        <f>L28-L27</f>
        <v>0</v>
      </c>
      <c r="M29" s="30">
        <f>M28-M27</f>
        <v>0</v>
      </c>
      <c r="N29" s="30">
        <f>N28-N27</f>
        <v>0</v>
      </c>
      <c r="O29" s="30">
        <f>O28-O27</f>
        <v>0</v>
      </c>
      <c r="P29" s="30">
        <f>P28-P27</f>
        <v>0</v>
      </c>
      <c r="Q29" s="30">
        <f>Q28-Q27</f>
        <v>0</v>
      </c>
      <c r="R29" s="30">
        <f>R28-R27</f>
        <v>0</v>
      </c>
      <c r="S29" s="30">
        <f>S28-S27</f>
        <v>0</v>
      </c>
      <c r="T29" s="30">
        <f>T28-T27</f>
        <v>0</v>
      </c>
      <c r="U29" s="30">
        <f>U28-U27</f>
        <v>0</v>
      </c>
      <c r="V29" s="30">
        <f>V28-V27</f>
        <v>0</v>
      </c>
      <c r="W29" s="30">
        <f>W28-W27</f>
        <v>0</v>
      </c>
      <c r="X29" s="30">
        <f>X28-X27</f>
        <v>0</v>
      </c>
      <c r="Y29" s="30">
        <f>Y28-Y27</f>
        <v>0</v>
      </c>
      <c r="Z29" s="30">
        <f>Z28-Z27</f>
        <v>0</v>
      </c>
      <c r="AA29" s="30">
        <f>AA28-AA27</f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49" customFormat="1" ht="14.25" customHeight="1">
      <c r="A30" s="38"/>
      <c r="B30" s="39"/>
      <c r="C30" s="40"/>
      <c r="D30" s="4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158" ht="12.75">
      <c r="A31" s="16" t="s">
        <v>14</v>
      </c>
      <c r="B31" s="17" t="s">
        <v>6</v>
      </c>
      <c r="C31" s="25"/>
      <c r="D31" s="18">
        <v>1447618.53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</row>
    <row r="32" spans="1:27" ht="12.75">
      <c r="A32" s="16"/>
      <c r="B32" s="17" t="s">
        <v>7</v>
      </c>
      <c r="C32" s="19">
        <f>D32/D31</f>
        <v>0.1416458036082199</v>
      </c>
      <c r="D32" s="18">
        <f>SUM(E32:AA32)</f>
        <v>205049.09</v>
      </c>
      <c r="E32" s="20">
        <v>205049.09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1:27" ht="12.75">
      <c r="A33" s="16"/>
      <c r="B33" s="21" t="s">
        <v>8</v>
      </c>
      <c r="C33" s="25"/>
      <c r="D33" s="23">
        <f>SUM(E33:AA33)</f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</row>
    <row r="34" spans="1:27" ht="12" customHeight="1">
      <c r="A34" s="16"/>
      <c r="B34" s="17" t="s">
        <v>9</v>
      </c>
      <c r="C34" s="25">
        <v>-1048356.07</v>
      </c>
      <c r="D34" s="18">
        <f>D33-D32</f>
        <v>-205049.09</v>
      </c>
      <c r="E34" s="30">
        <f>E33-E32</f>
        <v>-205049.09</v>
      </c>
      <c r="F34" s="30">
        <f>F33-F32</f>
        <v>0</v>
      </c>
      <c r="G34" s="30">
        <f>G33-G32</f>
        <v>0</v>
      </c>
      <c r="H34" s="30">
        <f>H33-H32</f>
        <v>0</v>
      </c>
      <c r="I34" s="30">
        <f>I33-I32</f>
        <v>0</v>
      </c>
      <c r="J34" s="30">
        <f>J33-J32</f>
        <v>0</v>
      </c>
      <c r="K34" s="30">
        <f>K33-K32</f>
        <v>0</v>
      </c>
      <c r="L34" s="30">
        <f>L33-L32</f>
        <v>0</v>
      </c>
      <c r="M34" s="30">
        <f>M33-M32</f>
        <v>0</v>
      </c>
      <c r="N34" s="30">
        <f>N33-N32</f>
        <v>0</v>
      </c>
      <c r="O34" s="30">
        <f>O33-O32</f>
        <v>0</v>
      </c>
      <c r="P34" s="30">
        <f>P33-P32</f>
        <v>0</v>
      </c>
      <c r="Q34" s="30">
        <f>Q33-Q32</f>
        <v>0</v>
      </c>
      <c r="R34" s="30">
        <f>R33-R32</f>
        <v>0</v>
      </c>
      <c r="S34" s="30">
        <f>S33-S32</f>
        <v>0</v>
      </c>
      <c r="T34" s="30">
        <f>T33-T32</f>
        <v>0</v>
      </c>
      <c r="U34" s="30">
        <f>U33-U32</f>
        <v>0</v>
      </c>
      <c r="V34" s="30">
        <f>V33-V32</f>
        <v>0</v>
      </c>
      <c r="W34" s="30">
        <f>W33-W32</f>
        <v>0</v>
      </c>
      <c r="X34" s="30">
        <f>X33-X32</f>
        <v>0</v>
      </c>
      <c r="Y34" s="30">
        <f>Y33-Y32</f>
        <v>0</v>
      </c>
      <c r="Z34" s="30">
        <f>Z33-Z32</f>
        <v>0</v>
      </c>
      <c r="AA34" s="30">
        <f>AA33-AA32</f>
        <v>0</v>
      </c>
    </row>
    <row r="35" spans="1:27" ht="12.75" customHeight="1">
      <c r="A35" s="26"/>
      <c r="B35" s="27"/>
      <c r="C35" s="27"/>
      <c r="D35" s="5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6.5" customHeight="1">
      <c r="A36" s="16" t="s">
        <v>15</v>
      </c>
      <c r="B36" s="17" t="s">
        <v>6</v>
      </c>
      <c r="C36" s="52"/>
      <c r="D36" s="53">
        <v>3890138.76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40" ht="12.75" customHeight="1">
      <c r="A37" s="16"/>
      <c r="B37" s="17" t="s">
        <v>7</v>
      </c>
      <c r="C37" s="54">
        <f>D36/D37</f>
        <v>5.818250992937358</v>
      </c>
      <c r="D37" s="53">
        <f>SUM(E37:AA37)</f>
        <v>668609.65</v>
      </c>
      <c r="E37" s="20">
        <v>668609.65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2.75" customHeight="1">
      <c r="A38" s="16"/>
      <c r="B38" s="21" t="s">
        <v>8</v>
      </c>
      <c r="C38" s="52"/>
      <c r="D38" s="55">
        <f>SUM(E38:AA38)</f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ht="12.75" customHeight="1">
      <c r="A39" s="16"/>
      <c r="B39" s="17" t="s">
        <v>9</v>
      </c>
      <c r="C39" s="56">
        <v>-720100.85</v>
      </c>
      <c r="D39" s="57">
        <f>D38-D37</f>
        <v>-668609.65</v>
      </c>
      <c r="E39" s="30">
        <f>E38-E37</f>
        <v>-668609.65</v>
      </c>
      <c r="F39" s="30">
        <f>F38-F37</f>
        <v>0</v>
      </c>
      <c r="G39" s="30">
        <f>G38-G37</f>
        <v>0</v>
      </c>
      <c r="H39" s="30">
        <f>H38-H37</f>
        <v>0</v>
      </c>
      <c r="I39" s="30">
        <f>I38-I37</f>
        <v>0</v>
      </c>
      <c r="J39" s="30">
        <f>J38-J37</f>
        <v>0</v>
      </c>
      <c r="K39" s="30">
        <f>K38-K37</f>
        <v>0</v>
      </c>
      <c r="L39" s="30">
        <f>L38-L37</f>
        <v>0</v>
      </c>
      <c r="M39" s="30">
        <f>M38-M37</f>
        <v>0</v>
      </c>
      <c r="N39" s="30">
        <f>N38-N37</f>
        <v>0</v>
      </c>
      <c r="O39" s="30">
        <f>O38-O37</f>
        <v>0</v>
      </c>
      <c r="P39" s="30">
        <f>P38-P37</f>
        <v>0</v>
      </c>
      <c r="Q39" s="30">
        <f>Q38-Q37</f>
        <v>0</v>
      </c>
      <c r="R39" s="30">
        <f>R38-R37</f>
        <v>0</v>
      </c>
      <c r="S39" s="30">
        <f>S38-S37</f>
        <v>0</v>
      </c>
      <c r="T39" s="30">
        <f>T38-T37</f>
        <v>0</v>
      </c>
      <c r="U39" s="30">
        <f>U38-U37</f>
        <v>0</v>
      </c>
      <c r="V39" s="30">
        <f>V38-V37</f>
        <v>0</v>
      </c>
      <c r="W39" s="30">
        <f>W38-W37</f>
        <v>0</v>
      </c>
      <c r="X39" s="30">
        <f>X38-X37</f>
        <v>0</v>
      </c>
      <c r="Y39" s="30">
        <f>Y38-Y37</f>
        <v>0</v>
      </c>
      <c r="Z39" s="30">
        <f>Z38-Z37</f>
        <v>0</v>
      </c>
      <c r="AA39" s="30">
        <f>AA38-AA37</f>
        <v>0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27" ht="11.25" customHeight="1">
      <c r="A40" s="26"/>
      <c r="B40" s="39"/>
      <c r="C40" s="27"/>
      <c r="D40" s="5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1.25" customHeight="1">
      <c r="A41" s="45" t="s">
        <v>16</v>
      </c>
      <c r="B41" s="17" t="s">
        <v>6</v>
      </c>
      <c r="C41" s="58"/>
      <c r="D41" s="57">
        <v>-12319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40" ht="11.25" customHeight="1">
      <c r="A42" s="45"/>
      <c r="B42" s="17" t="s">
        <v>7</v>
      </c>
      <c r="C42" s="59">
        <f>D41/D42</f>
        <v>-2.4759619249754796</v>
      </c>
      <c r="D42" s="53">
        <f>SUM(E42:AA42)</f>
        <v>4975.44</v>
      </c>
      <c r="E42" s="20">
        <v>4975.44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1.25" customHeight="1">
      <c r="A43" s="45"/>
      <c r="B43" s="21" t="s">
        <v>8</v>
      </c>
      <c r="C43" s="58"/>
      <c r="D43" s="55">
        <f>SUM(E43:AA43)</f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ht="11.25" customHeight="1">
      <c r="A44" s="45"/>
      <c r="B44" s="17" t="s">
        <v>9</v>
      </c>
      <c r="C44" s="58">
        <v>3074.18</v>
      </c>
      <c r="D44" s="57">
        <f>D43-D42</f>
        <v>-4975.44</v>
      </c>
      <c r="E44" s="30">
        <f>E43-E42</f>
        <v>-4975.44</v>
      </c>
      <c r="F44" s="30">
        <f>F43-F42</f>
        <v>0</v>
      </c>
      <c r="G44" s="30">
        <f>G43-G42</f>
        <v>0</v>
      </c>
      <c r="H44" s="30">
        <f>H43-H42</f>
        <v>0</v>
      </c>
      <c r="I44" s="30">
        <f>I43-I42</f>
        <v>0</v>
      </c>
      <c r="J44" s="30">
        <f>J43-J42</f>
        <v>0</v>
      </c>
      <c r="K44" s="30">
        <f>K43-K42</f>
        <v>0</v>
      </c>
      <c r="L44" s="30">
        <f>L43-L42</f>
        <v>0</v>
      </c>
      <c r="M44" s="30">
        <f>M43-M42</f>
        <v>0</v>
      </c>
      <c r="N44" s="30">
        <f>N43-N42</f>
        <v>0</v>
      </c>
      <c r="O44" s="30">
        <f>O43-O42</f>
        <v>0</v>
      </c>
      <c r="P44" s="30">
        <f>P43-P42</f>
        <v>0</v>
      </c>
      <c r="Q44" s="30">
        <f>Q43-Q42</f>
        <v>0</v>
      </c>
      <c r="R44" s="30">
        <f>R43-R42</f>
        <v>0</v>
      </c>
      <c r="S44" s="30">
        <f>S43-S42</f>
        <v>0</v>
      </c>
      <c r="T44" s="30">
        <f>T43-T42</f>
        <v>0</v>
      </c>
      <c r="U44" s="30">
        <f>U43-U42</f>
        <v>0</v>
      </c>
      <c r="V44" s="30">
        <f>V43-V42</f>
        <v>0</v>
      </c>
      <c r="W44" s="30">
        <f>W43-W42</f>
        <v>0</v>
      </c>
      <c r="X44" s="30">
        <f>X43-X42</f>
        <v>0</v>
      </c>
      <c r="Y44" s="30">
        <f>Y43-Y42</f>
        <v>0</v>
      </c>
      <c r="Z44" s="30">
        <f>Z43-Z42</f>
        <v>0</v>
      </c>
      <c r="AA44" s="30">
        <f>AA43-AA42</f>
        <v>0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27" ht="11.25" customHeight="1">
      <c r="A45" s="26"/>
      <c r="B45" s="39"/>
      <c r="C45" s="27"/>
      <c r="D45" s="5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159" ht="12.75">
      <c r="A46" s="16" t="s">
        <v>17</v>
      </c>
      <c r="B46" s="17" t="s">
        <v>6</v>
      </c>
      <c r="C46" s="25"/>
      <c r="D46" s="18">
        <v>335081.18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</row>
    <row r="47" spans="1:27" ht="12.75">
      <c r="A47" s="16"/>
      <c r="B47" s="17" t="s">
        <v>7</v>
      </c>
      <c r="C47" s="19">
        <f>D47/D46</f>
        <v>0.16667023794054922</v>
      </c>
      <c r="D47" s="18">
        <f>SUM(E47:AA47)</f>
        <v>55848.06</v>
      </c>
      <c r="E47" s="20">
        <v>55848.06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</row>
    <row r="48" spans="1:27" ht="12.75">
      <c r="A48" s="16"/>
      <c r="B48" s="21" t="s">
        <v>8</v>
      </c>
      <c r="C48" s="25"/>
      <c r="D48" s="23">
        <f>SUM(E48:AA48)</f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</row>
    <row r="49" spans="1:27" ht="12.75">
      <c r="A49" s="16"/>
      <c r="B49" s="17" t="s">
        <v>9</v>
      </c>
      <c r="C49" s="25">
        <v>0</v>
      </c>
      <c r="D49" s="18">
        <f>D48-D47</f>
        <v>-55848.06</v>
      </c>
      <c r="E49" s="30">
        <f>E48-E47</f>
        <v>-55848.06</v>
      </c>
      <c r="F49" s="30">
        <f>F48-F47</f>
        <v>0</v>
      </c>
      <c r="G49" s="30">
        <f>G48-G47</f>
        <v>0</v>
      </c>
      <c r="H49" s="30">
        <f>H48-H47</f>
        <v>0</v>
      </c>
      <c r="I49" s="30">
        <f>I48-I47</f>
        <v>0</v>
      </c>
      <c r="J49" s="30">
        <f>J48-J47</f>
        <v>0</v>
      </c>
      <c r="K49" s="30">
        <f>K48-K47</f>
        <v>0</v>
      </c>
      <c r="L49" s="30">
        <f>L48-L47</f>
        <v>0</v>
      </c>
      <c r="M49" s="30">
        <f>M48-M47</f>
        <v>0</v>
      </c>
      <c r="N49" s="30">
        <f>N48-N47</f>
        <v>0</v>
      </c>
      <c r="O49" s="30">
        <f>O48-O47</f>
        <v>0</v>
      </c>
      <c r="P49" s="30">
        <f>P48-P47</f>
        <v>0</v>
      </c>
      <c r="Q49" s="30">
        <f>Q48-Q47</f>
        <v>0</v>
      </c>
      <c r="R49" s="30">
        <f>R48-R47</f>
        <v>0</v>
      </c>
      <c r="S49" s="30">
        <f>S48-S47</f>
        <v>0</v>
      </c>
      <c r="T49" s="30">
        <f>T48-T47</f>
        <v>0</v>
      </c>
      <c r="U49" s="30">
        <f>U48-U47</f>
        <v>0</v>
      </c>
      <c r="V49" s="30">
        <f>V48-V47</f>
        <v>0</v>
      </c>
      <c r="W49" s="30">
        <f>W48-W47</f>
        <v>0</v>
      </c>
      <c r="X49" s="30">
        <f>X48-X47</f>
        <v>0</v>
      </c>
      <c r="Y49" s="30">
        <f>Y48-Y47</f>
        <v>0</v>
      </c>
      <c r="Z49" s="30">
        <f>Z48-Z47</f>
        <v>0</v>
      </c>
      <c r="AA49" s="30">
        <f>AA48-AA47</f>
        <v>0</v>
      </c>
    </row>
    <row r="50" spans="1:27" ht="9" customHeight="1">
      <c r="A50" s="26"/>
      <c r="B50" s="27"/>
      <c r="C50" s="27"/>
      <c r="D50" s="51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" customHeight="1">
      <c r="A51" s="16" t="s">
        <v>18</v>
      </c>
      <c r="B51" s="32" t="s">
        <v>6</v>
      </c>
      <c r="C51" s="33"/>
      <c r="D51" s="46">
        <v>444862.6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40" ht="10.5" customHeight="1">
      <c r="A52" s="16"/>
      <c r="B52" s="32" t="s">
        <v>7</v>
      </c>
      <c r="C52" s="36">
        <f>D52/D51</f>
        <v>0.16182322362005708</v>
      </c>
      <c r="D52" s="46">
        <f>SUM(E52:AA52)</f>
        <v>71989.1</v>
      </c>
      <c r="E52" s="20">
        <v>71989.1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1:40" ht="12.75" customHeight="1">
      <c r="A53" s="16"/>
      <c r="B53" s="37" t="s">
        <v>8</v>
      </c>
      <c r="C53" s="33"/>
      <c r="D53" s="47">
        <f>SUM(E53:AA53)</f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0" ht="13.5" customHeight="1">
      <c r="A54" s="16"/>
      <c r="B54" s="32" t="s">
        <v>9</v>
      </c>
      <c r="C54" s="33">
        <v>-22173.13</v>
      </c>
      <c r="D54" s="46">
        <f>D53-D52</f>
        <v>-71989.1</v>
      </c>
      <c r="E54" s="30">
        <f>E53-E52</f>
        <v>-71989.1</v>
      </c>
      <c r="F54" s="30">
        <f>F53-F52</f>
        <v>0</v>
      </c>
      <c r="G54" s="30">
        <f>G53-G52</f>
        <v>0</v>
      </c>
      <c r="H54" s="30">
        <f>H53-H52</f>
        <v>0</v>
      </c>
      <c r="I54" s="30">
        <f>I53-I52</f>
        <v>0</v>
      </c>
      <c r="J54" s="30">
        <f>J53-J52</f>
        <v>0</v>
      </c>
      <c r="K54" s="30">
        <f>K53-K52</f>
        <v>0</v>
      </c>
      <c r="L54" s="30">
        <f>L53-L52</f>
        <v>0</v>
      </c>
      <c r="M54" s="30">
        <f>M53-M52</f>
        <v>0</v>
      </c>
      <c r="N54" s="30">
        <f>N53-N52</f>
        <v>0</v>
      </c>
      <c r="O54" s="30">
        <f>O53-O52</f>
        <v>0</v>
      </c>
      <c r="P54" s="30">
        <f>P53-P52</f>
        <v>0</v>
      </c>
      <c r="Q54" s="30">
        <f>Q53-Q52</f>
        <v>0</v>
      </c>
      <c r="R54" s="30">
        <f>R53-R52</f>
        <v>0</v>
      </c>
      <c r="S54" s="30">
        <f>S53-S52</f>
        <v>0</v>
      </c>
      <c r="T54" s="30">
        <f>T53-T52</f>
        <v>0</v>
      </c>
      <c r="U54" s="30">
        <f>U53-U52</f>
        <v>0</v>
      </c>
      <c r="V54" s="30">
        <f>V53-V52</f>
        <v>0</v>
      </c>
      <c r="W54" s="30">
        <f>W53-W52</f>
        <v>0</v>
      </c>
      <c r="X54" s="30">
        <f>X53-X52</f>
        <v>0</v>
      </c>
      <c r="Y54" s="30">
        <f>Y53-Y52</f>
        <v>0</v>
      </c>
      <c r="Z54" s="30">
        <f>Z53-Z52</f>
        <v>0</v>
      </c>
      <c r="AA54" s="30">
        <f>AA53-AA52</f>
        <v>0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27" ht="12.75" customHeight="1">
      <c r="A55" s="26"/>
      <c r="B55" s="27"/>
      <c r="C55" s="27"/>
      <c r="D55" s="5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5" customHeight="1">
      <c r="A56" s="16" t="s">
        <v>19</v>
      </c>
      <c r="B56" s="32" t="s">
        <v>6</v>
      </c>
      <c r="C56" s="33"/>
      <c r="D56" s="46">
        <v>-2114.92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40" ht="12" customHeight="1">
      <c r="A57" s="16"/>
      <c r="B57" s="32" t="s">
        <v>7</v>
      </c>
      <c r="C57" s="36">
        <f>D57/D56</f>
        <v>-0.6403835606074934</v>
      </c>
      <c r="D57" s="46">
        <f>SUM(E57:AA57)</f>
        <v>1354.36</v>
      </c>
      <c r="E57" s="20">
        <v>1354.36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</row>
    <row r="58" spans="1:40" ht="14.25" customHeight="1">
      <c r="A58" s="16"/>
      <c r="B58" s="37" t="s">
        <v>8</v>
      </c>
      <c r="C58" s="33"/>
      <c r="D58" s="47">
        <f>SUM(E58:AA58)</f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0" ht="14.25" customHeight="1">
      <c r="A59" s="16"/>
      <c r="B59" s="32" t="s">
        <v>9</v>
      </c>
      <c r="C59" s="33">
        <v>-27706.12</v>
      </c>
      <c r="D59" s="46">
        <f>D58-D57</f>
        <v>-1354.36</v>
      </c>
      <c r="E59" s="30">
        <f>E58-E57</f>
        <v>-1354.36</v>
      </c>
      <c r="F59" s="30">
        <f>F58-F57</f>
        <v>0</v>
      </c>
      <c r="G59" s="30">
        <f>G58-G57</f>
        <v>0</v>
      </c>
      <c r="H59" s="30">
        <f>H58-H57</f>
        <v>0</v>
      </c>
      <c r="I59" s="30">
        <f>I58-I57</f>
        <v>0</v>
      </c>
      <c r="J59" s="30">
        <f>J58-J57</f>
        <v>0</v>
      </c>
      <c r="K59" s="30">
        <f>K58-K57</f>
        <v>0</v>
      </c>
      <c r="L59" s="30">
        <f>L58-L57</f>
        <v>0</v>
      </c>
      <c r="M59" s="30">
        <f>M58-M57</f>
        <v>0</v>
      </c>
      <c r="N59" s="30">
        <f>N58-N57</f>
        <v>0</v>
      </c>
      <c r="O59" s="30">
        <f>O58-O57</f>
        <v>0</v>
      </c>
      <c r="P59" s="30">
        <f>P58-P57</f>
        <v>0</v>
      </c>
      <c r="Q59" s="30">
        <f>Q58-Q57</f>
        <v>0</v>
      </c>
      <c r="R59" s="30">
        <f>R58-R57</f>
        <v>0</v>
      </c>
      <c r="S59" s="30">
        <f>S58-S57</f>
        <v>0</v>
      </c>
      <c r="T59" s="30">
        <f>T58-T57</f>
        <v>0</v>
      </c>
      <c r="U59" s="30">
        <f>U58-U57</f>
        <v>0</v>
      </c>
      <c r="V59" s="30">
        <f>V58-V57</f>
        <v>0</v>
      </c>
      <c r="W59" s="30">
        <f>W58-W57</f>
        <v>0</v>
      </c>
      <c r="X59" s="30">
        <f>X58-X57</f>
        <v>0</v>
      </c>
      <c r="Y59" s="30">
        <f>Y58-Y57</f>
        <v>0</v>
      </c>
      <c r="Z59" s="30">
        <f>Z58-Z57</f>
        <v>0</v>
      </c>
      <c r="AA59" s="30">
        <f>AA58-AA57</f>
        <v>0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27" ht="10.5" customHeight="1">
      <c r="A60" s="26"/>
      <c r="B60" s="27"/>
      <c r="C60" s="27"/>
      <c r="D60" s="5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159" ht="12.75">
      <c r="A61" s="16" t="s">
        <v>20</v>
      </c>
      <c r="B61" s="17" t="s">
        <v>6</v>
      </c>
      <c r="C61" s="25"/>
      <c r="D61" s="18">
        <v>1304453.79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</row>
    <row r="62" spans="1:27" ht="12.75">
      <c r="A62" s="16"/>
      <c r="B62" s="17" t="s">
        <v>7</v>
      </c>
      <c r="C62" s="19">
        <f>D62/D61</f>
        <v>0.13855397668015515</v>
      </c>
      <c r="D62" s="18">
        <f>SUM(E62:AA62)</f>
        <v>180737.26</v>
      </c>
      <c r="E62" s="20">
        <v>180737.26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</row>
    <row r="63" spans="1:27" ht="12.75">
      <c r="A63" s="16"/>
      <c r="B63" s="21" t="s">
        <v>8</v>
      </c>
      <c r="C63" s="25"/>
      <c r="D63" s="23">
        <f>SUM(E63:AA63)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</row>
    <row r="64" spans="1:27" ht="12.75">
      <c r="A64" s="16"/>
      <c r="B64" s="17" t="s">
        <v>9</v>
      </c>
      <c r="C64" s="25">
        <v>0</v>
      </c>
      <c r="D64" s="18">
        <f>D63-D62</f>
        <v>-180737.26</v>
      </c>
      <c r="E64" s="20">
        <f>E63-E62</f>
        <v>-180737.26</v>
      </c>
      <c r="F64" s="20">
        <f>F63-F62</f>
        <v>0</v>
      </c>
      <c r="G64" s="20">
        <f>G63-G62</f>
        <v>0</v>
      </c>
      <c r="H64" s="20">
        <f>H63-H62</f>
        <v>0</v>
      </c>
      <c r="I64" s="20">
        <f>I63-I62</f>
        <v>0</v>
      </c>
      <c r="J64" s="20">
        <f>J63-J62</f>
        <v>0</v>
      </c>
      <c r="K64" s="20">
        <f>K63-K62</f>
        <v>0</v>
      </c>
      <c r="L64" s="20">
        <f>L63-L62</f>
        <v>0</v>
      </c>
      <c r="M64" s="20">
        <f>M63-M62</f>
        <v>0</v>
      </c>
      <c r="N64" s="20">
        <f>N63-N62</f>
        <v>0</v>
      </c>
      <c r="O64" s="20">
        <f>O63-O62</f>
        <v>0</v>
      </c>
      <c r="P64" s="20">
        <f>P63-P62</f>
        <v>0</v>
      </c>
      <c r="Q64" s="20">
        <f>Q63-Q62</f>
        <v>0</v>
      </c>
      <c r="R64" s="20">
        <f>R63-R62</f>
        <v>0</v>
      </c>
      <c r="S64" s="20">
        <f>S63-S62</f>
        <v>0</v>
      </c>
      <c r="T64" s="20">
        <f>T63-T62</f>
        <v>0</v>
      </c>
      <c r="U64" s="20">
        <f>U63-U62</f>
        <v>0</v>
      </c>
      <c r="V64" s="20">
        <f>V63-V62</f>
        <v>0</v>
      </c>
      <c r="W64" s="20">
        <f>W63-W62</f>
        <v>0</v>
      </c>
      <c r="X64" s="20">
        <f>X63-X62</f>
        <v>0</v>
      </c>
      <c r="Y64" s="20">
        <f>Y63-Y62</f>
        <v>0</v>
      </c>
      <c r="Z64" s="20">
        <f>Z63-Z62</f>
        <v>0</v>
      </c>
      <c r="AA64" s="20">
        <f>AA63-AA62</f>
        <v>0</v>
      </c>
    </row>
    <row r="65" spans="1:27" ht="12.75">
      <c r="A65" s="16"/>
      <c r="B65" s="61" t="s">
        <v>21</v>
      </c>
      <c r="C65" s="61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ht="12.75">
      <c r="A66" s="16"/>
      <c r="B66" s="64" t="s">
        <v>22</v>
      </c>
      <c r="C66" s="25"/>
      <c r="D66" s="65">
        <v>23608.5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>
      <c r="A67" s="16"/>
      <c r="B67" s="64" t="s">
        <v>7</v>
      </c>
      <c r="C67" s="19">
        <f>D67/D66</f>
        <v>0.20884766080013553</v>
      </c>
      <c r="D67" s="67">
        <f>SUM(E67:AA67)</f>
        <v>4930.58</v>
      </c>
      <c r="E67" s="20">
        <v>4930.58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</row>
    <row r="68" spans="1:27" ht="12.75">
      <c r="A68" s="16"/>
      <c r="B68" s="21" t="s">
        <v>8</v>
      </c>
      <c r="C68" s="25"/>
      <c r="D68" s="68">
        <f>SUM(E68:AA68)</f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</row>
    <row r="69" spans="1:27" ht="12.75">
      <c r="A69" s="16"/>
      <c r="B69" s="69" t="s">
        <v>9</v>
      </c>
      <c r="C69" s="25">
        <v>0</v>
      </c>
      <c r="D69" s="70">
        <f>D68-D67</f>
        <v>-4930.58</v>
      </c>
      <c r="E69" s="20">
        <f>E68-E67</f>
        <v>-4930.58</v>
      </c>
      <c r="F69" s="20">
        <f>F68-F67</f>
        <v>0</v>
      </c>
      <c r="G69" s="20">
        <f>G68-G67</f>
        <v>0</v>
      </c>
      <c r="H69" s="20">
        <f>H68-H67</f>
        <v>0</v>
      </c>
      <c r="I69" s="20">
        <f>I68-I67</f>
        <v>0</v>
      </c>
      <c r="J69" s="20">
        <f>J68-J67</f>
        <v>0</v>
      </c>
      <c r="K69" s="20">
        <f>K68-K67</f>
        <v>0</v>
      </c>
      <c r="L69" s="20">
        <f>L68-L67</f>
        <v>0</v>
      </c>
      <c r="M69" s="20">
        <f>M68-M67</f>
        <v>0</v>
      </c>
      <c r="N69" s="20">
        <f>N68-N67</f>
        <v>0</v>
      </c>
      <c r="O69" s="20">
        <f>O68-O67</f>
        <v>0</v>
      </c>
      <c r="P69" s="20">
        <f>P68-P67</f>
        <v>0</v>
      </c>
      <c r="Q69" s="20">
        <f>Q68-Q67</f>
        <v>0</v>
      </c>
      <c r="R69" s="20">
        <f>R68-R67</f>
        <v>0</v>
      </c>
      <c r="S69" s="20">
        <f>S68-S67</f>
        <v>0</v>
      </c>
      <c r="T69" s="20">
        <f>T68-T67</f>
        <v>0</v>
      </c>
      <c r="U69" s="20">
        <f>U68-U67</f>
        <v>0</v>
      </c>
      <c r="V69" s="20">
        <f>V68-V67</f>
        <v>0</v>
      </c>
      <c r="W69" s="20">
        <f>W68-W67</f>
        <v>0</v>
      </c>
      <c r="X69" s="20">
        <f>X68-X67</f>
        <v>0</v>
      </c>
      <c r="Y69" s="20">
        <f>Y68-Y67</f>
        <v>0</v>
      </c>
      <c r="Z69" s="20">
        <f>Z68-Z67</f>
        <v>0</v>
      </c>
      <c r="AA69" s="20">
        <f>AA68-AA67</f>
        <v>0</v>
      </c>
    </row>
    <row r="70" spans="1:27" ht="12.75">
      <c r="A70" s="16"/>
      <c r="B70" s="61" t="s">
        <v>23</v>
      </c>
      <c r="C70" s="71"/>
      <c r="D70" s="72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ht="12.75">
      <c r="A71" s="16"/>
      <c r="B71" s="64" t="s">
        <v>22</v>
      </c>
      <c r="C71" s="25"/>
      <c r="D71" s="65">
        <v>30021.72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>
      <c r="A72" s="16"/>
      <c r="B72" s="64" t="s">
        <v>7</v>
      </c>
      <c r="C72" s="19">
        <f>D72/D71</f>
        <v>0.17975352511448378</v>
      </c>
      <c r="D72" s="67">
        <f>SUM(E72:AA72)</f>
        <v>5396.51</v>
      </c>
      <c r="E72" s="20">
        <v>5396.51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</row>
    <row r="73" spans="1:27" ht="12.75">
      <c r="A73" s="16"/>
      <c r="B73" s="21" t="s">
        <v>8</v>
      </c>
      <c r="C73" s="25"/>
      <c r="D73" s="68">
        <f>SUM(E73:AA73)</f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</row>
    <row r="74" spans="1:27" ht="12.75">
      <c r="A74" s="16"/>
      <c r="B74" s="69" t="s">
        <v>9</v>
      </c>
      <c r="C74" s="25">
        <v>0</v>
      </c>
      <c r="D74" s="70">
        <f>D73-D72</f>
        <v>-5396.51</v>
      </c>
      <c r="E74" s="20">
        <f>E73-E72</f>
        <v>-5396.51</v>
      </c>
      <c r="F74" s="20">
        <f>F73-F72</f>
        <v>0</v>
      </c>
      <c r="G74" s="20">
        <f>G73-G72</f>
        <v>0</v>
      </c>
      <c r="H74" s="20">
        <f>H73-H72</f>
        <v>0</v>
      </c>
      <c r="I74" s="20">
        <f>I73-I72</f>
        <v>0</v>
      </c>
      <c r="J74" s="20">
        <f>J73-J72</f>
        <v>0</v>
      </c>
      <c r="K74" s="20">
        <f>K73-K72</f>
        <v>0</v>
      </c>
      <c r="L74" s="20">
        <f>L73-L72</f>
        <v>0</v>
      </c>
      <c r="M74" s="20">
        <f>M73-M72</f>
        <v>0</v>
      </c>
      <c r="N74" s="20">
        <f>N73-N72</f>
        <v>0</v>
      </c>
      <c r="O74" s="20">
        <f>O73-O72</f>
        <v>0</v>
      </c>
      <c r="P74" s="20">
        <f>P73-P72</f>
        <v>0</v>
      </c>
      <c r="Q74" s="20">
        <f>Q73-Q72</f>
        <v>0</v>
      </c>
      <c r="R74" s="20">
        <f>R73-R72</f>
        <v>0</v>
      </c>
      <c r="S74" s="20">
        <f>S73-S72</f>
        <v>0</v>
      </c>
      <c r="T74" s="20">
        <f>T73-T72</f>
        <v>0</v>
      </c>
      <c r="U74" s="20">
        <f>U73-U72</f>
        <v>0</v>
      </c>
      <c r="V74" s="20">
        <f>V73-V72</f>
        <v>0</v>
      </c>
      <c r="W74" s="20">
        <f>W73-W72</f>
        <v>0</v>
      </c>
      <c r="X74" s="20">
        <f>X73-X72</f>
        <v>0</v>
      </c>
      <c r="Y74" s="20">
        <f>Y73-Y72</f>
        <v>0</v>
      </c>
      <c r="Z74" s="20">
        <f>Z73-Z72</f>
        <v>0</v>
      </c>
      <c r="AA74" s="20">
        <f>AA73-AA72</f>
        <v>0</v>
      </c>
    </row>
    <row r="75" spans="1:27" ht="6" customHeight="1">
      <c r="A75" s="26"/>
      <c r="B75" s="74"/>
      <c r="C75" s="74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2.75">
      <c r="A76" s="16" t="s">
        <v>24</v>
      </c>
      <c r="B76" s="17" t="s">
        <v>6</v>
      </c>
      <c r="C76" s="25"/>
      <c r="D76" s="75">
        <v>171210.38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2.75">
      <c r="A77" s="16"/>
      <c r="B77" s="17" t="s">
        <v>7</v>
      </c>
      <c r="C77" s="19">
        <f>D77/D76</f>
        <v>0.13434372378590598</v>
      </c>
      <c r="D77" s="75">
        <f>SUM(E77:AA77)</f>
        <v>23001.04</v>
      </c>
      <c r="E77" s="20">
        <v>23001.04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</row>
    <row r="78" spans="1:27" ht="12.75">
      <c r="A78" s="16"/>
      <c r="B78" s="21" t="s">
        <v>8</v>
      </c>
      <c r="C78" s="25"/>
      <c r="D78" s="76">
        <f>SUM(E78:AA78)</f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</row>
    <row r="79" spans="1:27" ht="12.75">
      <c r="A79" s="16"/>
      <c r="B79" s="17" t="s">
        <v>9</v>
      </c>
      <c r="C79" s="25">
        <v>0</v>
      </c>
      <c r="D79" s="75">
        <f>D78-D77</f>
        <v>-23001.04</v>
      </c>
      <c r="E79" s="20">
        <f>E78-E77</f>
        <v>-23001.04</v>
      </c>
      <c r="F79" s="20">
        <f>F78-F77</f>
        <v>0</v>
      </c>
      <c r="G79" s="20">
        <f>G78-G77</f>
        <v>0</v>
      </c>
      <c r="H79" s="20">
        <f>H78-H77</f>
        <v>0</v>
      </c>
      <c r="I79" s="20">
        <f>I78-I77</f>
        <v>0</v>
      </c>
      <c r="J79" s="20">
        <f>J78-J77</f>
        <v>0</v>
      </c>
      <c r="K79" s="20">
        <f>K78-K77</f>
        <v>0</v>
      </c>
      <c r="L79" s="20">
        <f>L78-L77</f>
        <v>0</v>
      </c>
      <c r="M79" s="20">
        <f>M78-M77</f>
        <v>0</v>
      </c>
      <c r="N79" s="20">
        <f>N78-N77</f>
        <v>0</v>
      </c>
      <c r="O79" s="20">
        <f>O78-O77</f>
        <v>0</v>
      </c>
      <c r="P79" s="20">
        <f>P78-P77</f>
        <v>0</v>
      </c>
      <c r="Q79" s="20">
        <f>Q78-Q77</f>
        <v>0</v>
      </c>
      <c r="R79" s="20">
        <f>R78-R77</f>
        <v>0</v>
      </c>
      <c r="S79" s="20">
        <f>S78-S77</f>
        <v>0</v>
      </c>
      <c r="T79" s="20">
        <f>T78-T77</f>
        <v>0</v>
      </c>
      <c r="U79" s="20">
        <f>U78-U77</f>
        <v>0</v>
      </c>
      <c r="V79" s="20">
        <f>V78-V77</f>
        <v>0</v>
      </c>
      <c r="W79" s="20">
        <f>W78-W77</f>
        <v>0</v>
      </c>
      <c r="X79" s="20">
        <f>X78-X77</f>
        <v>0</v>
      </c>
      <c r="Y79" s="20">
        <f>Y78-Y77</f>
        <v>0</v>
      </c>
      <c r="Z79" s="20">
        <f>Z78-Z77</f>
        <v>0</v>
      </c>
      <c r="AA79" s="20">
        <f>AA78-AA77</f>
        <v>0</v>
      </c>
    </row>
    <row r="80" spans="1:27" ht="6" customHeight="1">
      <c r="A80" s="26"/>
      <c r="B80" s="74"/>
      <c r="C80" s="74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159" ht="12.75">
      <c r="A81" s="16" t="s">
        <v>25</v>
      </c>
      <c r="B81" s="17" t="s">
        <v>6</v>
      </c>
      <c r="C81" s="25"/>
      <c r="D81" s="75">
        <v>4145915.58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</row>
    <row r="82" spans="1:27" ht="12.75">
      <c r="A82" s="16"/>
      <c r="B82" s="17" t="s">
        <v>7</v>
      </c>
      <c r="C82" s="19">
        <f>D82/D81</f>
        <v>0.1625831175269613</v>
      </c>
      <c r="D82" s="75">
        <f>SUM(E82:AA82)</f>
        <v>674055.88</v>
      </c>
      <c r="E82" s="20">
        <v>674055.88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</row>
    <row r="83" spans="1:27" ht="12.75">
      <c r="A83" s="16"/>
      <c r="B83" s="21" t="s">
        <v>8</v>
      </c>
      <c r="C83" s="25"/>
      <c r="D83" s="76">
        <f>SUM(E83:AA83)</f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</row>
    <row r="84" spans="1:27" ht="12.75">
      <c r="A84" s="16"/>
      <c r="B84" s="17" t="s">
        <v>9</v>
      </c>
      <c r="C84" s="25">
        <v>0</v>
      </c>
      <c r="D84" s="75">
        <f>D83-D82</f>
        <v>-674055.88</v>
      </c>
      <c r="E84" s="30">
        <f>E83-E82</f>
        <v>-674055.88</v>
      </c>
      <c r="F84" s="30">
        <f>F83-F82</f>
        <v>0</v>
      </c>
      <c r="G84" s="30">
        <f>G83-G82</f>
        <v>0</v>
      </c>
      <c r="H84" s="30">
        <f>H83-H82</f>
        <v>0</v>
      </c>
      <c r="I84" s="30">
        <f>I83-I82</f>
        <v>0</v>
      </c>
      <c r="J84" s="30">
        <f>J83-J82</f>
        <v>0</v>
      </c>
      <c r="K84" s="30">
        <f>K83-K82</f>
        <v>0</v>
      </c>
      <c r="L84" s="30">
        <f>L83-L82</f>
        <v>0</v>
      </c>
      <c r="M84" s="30">
        <f>M83-M82</f>
        <v>0</v>
      </c>
      <c r="N84" s="30">
        <f>N83-N82</f>
        <v>0</v>
      </c>
      <c r="O84" s="30">
        <f>O83-O82</f>
        <v>0</v>
      </c>
      <c r="P84" s="30">
        <f>P83-P82</f>
        <v>0</v>
      </c>
      <c r="Q84" s="30">
        <f>Q83-Q82</f>
        <v>0</v>
      </c>
      <c r="R84" s="30">
        <f>R83-R82</f>
        <v>0</v>
      </c>
      <c r="S84" s="30">
        <f>S83-S82</f>
        <v>0</v>
      </c>
      <c r="T84" s="30">
        <f>T83-T82</f>
        <v>0</v>
      </c>
      <c r="U84" s="30">
        <f>U83-U82</f>
        <v>0</v>
      </c>
      <c r="V84" s="30">
        <f>V83-V82</f>
        <v>0</v>
      </c>
      <c r="W84" s="30">
        <f>W83-W82</f>
        <v>0</v>
      </c>
      <c r="X84" s="30">
        <f>X83-X82</f>
        <v>0</v>
      </c>
      <c r="Y84" s="30">
        <f>Y83-Y82</f>
        <v>0</v>
      </c>
      <c r="Z84" s="30">
        <f>Z83-Z82</f>
        <v>0</v>
      </c>
      <c r="AA84" s="30">
        <f>AA83-AA82</f>
        <v>0</v>
      </c>
    </row>
    <row r="85" spans="1:180" ht="12.75">
      <c r="A85" s="16"/>
      <c r="B85" s="77" t="s">
        <v>26</v>
      </c>
      <c r="C85" s="71"/>
      <c r="D85" s="71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1:180" ht="12.75">
      <c r="A86" s="16"/>
      <c r="B86" s="78" t="s">
        <v>22</v>
      </c>
      <c r="C86" s="25"/>
      <c r="D86" s="7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1:180" ht="12.75">
      <c r="A87" s="16"/>
      <c r="B87" s="78" t="s">
        <v>7</v>
      </c>
      <c r="C87" s="19" t="e">
        <f>D87/D86</f>
        <v>#DIV/0!</v>
      </c>
      <c r="D87" s="75">
        <f>SUM(E87:AA87)</f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1:180" ht="12.75">
      <c r="A88" s="16"/>
      <c r="B88" s="79" t="s">
        <v>27</v>
      </c>
      <c r="C88" s="25"/>
      <c r="D88" s="76">
        <f>SUM(E88:AA88)</f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1:180" ht="12.75">
      <c r="A89" s="16"/>
      <c r="B89" s="78" t="s">
        <v>28</v>
      </c>
      <c r="C89" s="25">
        <v>0</v>
      </c>
      <c r="D89" s="75">
        <f>D88-D87</f>
        <v>0</v>
      </c>
      <c r="E89" s="30">
        <f>E88-E87</f>
        <v>0</v>
      </c>
      <c r="F89" s="30">
        <f>F88-F87</f>
        <v>0</v>
      </c>
      <c r="G89" s="30">
        <f>G88-G87</f>
        <v>0</v>
      </c>
      <c r="H89" s="30">
        <f>H88-H87</f>
        <v>0</v>
      </c>
      <c r="I89" s="30">
        <f>I88-I87</f>
        <v>0</v>
      </c>
      <c r="J89" s="30">
        <f>J88-J87</f>
        <v>0</v>
      </c>
      <c r="K89" s="30">
        <f>K88-K87</f>
        <v>0</v>
      </c>
      <c r="L89" s="30">
        <f>L88-L87</f>
        <v>0</v>
      </c>
      <c r="M89" s="30">
        <f>M88-M87</f>
        <v>0</v>
      </c>
      <c r="N89" s="30">
        <f>N88-N87</f>
        <v>0</v>
      </c>
      <c r="O89" s="30">
        <f>O88-O87</f>
        <v>0</v>
      </c>
      <c r="P89" s="30">
        <f>P88-P87</f>
        <v>0</v>
      </c>
      <c r="Q89" s="30">
        <f>Q88-Q87</f>
        <v>0</v>
      </c>
      <c r="R89" s="30">
        <f>R88-R87</f>
        <v>0</v>
      </c>
      <c r="S89" s="30">
        <f>S88-S87</f>
        <v>0</v>
      </c>
      <c r="T89" s="30">
        <f>T88-T87</f>
        <v>0</v>
      </c>
      <c r="U89" s="30">
        <f>U88-U87</f>
        <v>0</v>
      </c>
      <c r="V89" s="30">
        <f>V88-V87</f>
        <v>0</v>
      </c>
      <c r="W89" s="30">
        <f>W88-W87</f>
        <v>0</v>
      </c>
      <c r="X89" s="30">
        <f>X88-X87</f>
        <v>0</v>
      </c>
      <c r="Y89" s="30">
        <f>Y88-Y87</f>
        <v>0</v>
      </c>
      <c r="Z89" s="30">
        <f>Z88-Z87</f>
        <v>0</v>
      </c>
      <c r="AA89" s="30">
        <f>AA88-AA87</f>
        <v>0</v>
      </c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1:27" ht="12.75" customHeight="1">
      <c r="A90" s="80" t="s">
        <v>29</v>
      </c>
      <c r="B90" s="81" t="s">
        <v>6</v>
      </c>
      <c r="C90" s="82"/>
      <c r="D90" s="83">
        <f>D81+D76+D71+D66+D61++D56+D51+D46+D41+D36+D26+D31+D21+D16+D11+D6</f>
        <v>12826931.02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</row>
    <row r="91" spans="1:27" ht="12.75">
      <c r="A91" s="80"/>
      <c r="B91" s="81" t="s">
        <v>30</v>
      </c>
      <c r="C91" s="85">
        <f>SUM(C6:C84)</f>
        <v>0</v>
      </c>
      <c r="D91" s="83">
        <f>D82+D77+D72+D67+D62+D57+D52+D47+D42+D37+D32+D22+D17+D12+D7+D27</f>
        <v>2094855.24</v>
      </c>
      <c r="E91" s="83">
        <f>E82+E77+E72+E67+E62+E57+E52+E47+E42+E37+E32+E22+E17+E12+E7+E27</f>
        <v>2094855.24</v>
      </c>
      <c r="F91" s="83">
        <f>F82+F77+F72+F67+F62+F57+F52+F47+F42+F37+F32+F22+F17+F12+F7+F27</f>
        <v>0</v>
      </c>
      <c r="G91" s="83">
        <f>G82+G77+G72+G67+G62+G57+G52+G47+G42+G37+G32+G22+G17+G12+G7+G27</f>
        <v>0</v>
      </c>
      <c r="H91" s="83">
        <f>H82+H77+H72+H67+H62+H57+H52+H47+H42+H37+H32+H22+H17+H12+H7+H27</f>
        <v>0</v>
      </c>
      <c r="I91" s="83">
        <f>I82+I77+I72+I67+I62+I57+I52+I47+I42+I37+I32+I22+I17+I12+I7+I27</f>
        <v>0</v>
      </c>
      <c r="J91" s="83">
        <f>J82+J77+J72+J67+J62+J57+J52+J47+J42+J37+J32+J22+J17+J12+J7+J27</f>
        <v>0</v>
      </c>
      <c r="K91" s="83">
        <f>K82+K77+K72+K67+K62+K57+K52+K47+K42+K37+K32+K22+K17+K12+K7+K27</f>
        <v>0</v>
      </c>
      <c r="L91" s="83">
        <f>L82+L77+L72+L67+L62+L57+L52+L47+L42+L37+L32+L22+L17+L12+L7+L27</f>
        <v>0</v>
      </c>
      <c r="M91" s="83">
        <f>M82+M77+M72+M67+M62+M57+M52+M47+M42+M37+M32+M22+M17+M12+M7+M27</f>
        <v>0</v>
      </c>
      <c r="N91" s="83">
        <f>N82+N77+N72+N67+N62+N57+N52+N47+N42+N37+N32+N22+N17+N12+N7+N27</f>
        <v>0</v>
      </c>
      <c r="O91" s="83">
        <f>O82+O77+O72+O67+O62+O57+O52+O47+O42+O37+O32+O22+O17+O12+O7+O27</f>
        <v>0</v>
      </c>
      <c r="P91" s="83">
        <f>P82+P77+P72+P67+P62+P57+P52+P47+P42+P37+P32+P22+P17+P12+P7+P27</f>
        <v>0</v>
      </c>
      <c r="Q91" s="83">
        <f>Q82+Q77+Q72+Q67+Q62+Q57+Q52+Q47+Q42+Q37+Q32+Q22+Q17+Q12+Q7+Q27</f>
        <v>0</v>
      </c>
      <c r="R91" s="83">
        <f>R82+R77+R72+R67+R62+R57+R52+R47+R42+R37+R32+R22+R17+R12+R7+R27</f>
        <v>0</v>
      </c>
      <c r="S91" s="83">
        <f>S82+S77+S72+S67+S62+S57+S52+S47+S42+S37+S32+S22+S17+S12+S7+S27</f>
        <v>0</v>
      </c>
      <c r="T91" s="83">
        <f>T82+T77+T72+T67+T62+T57+T52+T47+T42+T37+T32+T22+T17+T12+T7+T27</f>
        <v>0</v>
      </c>
      <c r="U91" s="83">
        <f>U82+U77+U72+U67+U62+U57+U52+U47+U42+U37+U32+U22+U17+U12+U7+U27</f>
        <v>0</v>
      </c>
      <c r="V91" s="83">
        <f>V82+V77+V72+V67+V62+V57+V52+V47+V42+V37+V32+V22+V17+V12+V7+V27</f>
        <v>0</v>
      </c>
      <c r="W91" s="83">
        <f>W82+W77+W72+W67+W62+W57+W52+W47+W42+W37+W32+W22+W17+W12+W7+W27</f>
        <v>0</v>
      </c>
      <c r="X91" s="83">
        <f>X82+X77+X72+X67+X62+X57+X52+X47+X42+X37+X32+X22+X17+X12+X7+X27</f>
        <v>0</v>
      </c>
      <c r="Y91" s="83">
        <f>Y82+Y77+Y72+Y67+Y62+Y57+Y52+Y47+Y42+Y37+Y32+Y22+Y17+Y12+Y7+Y27</f>
        <v>0</v>
      </c>
      <c r="Z91" s="83">
        <f>Z82+Z77+Z72+Z67+Z62+Z57+Z52+Z47+Z42+Z37+Z32+Z22+Z17+Z12+Z7+Z27</f>
        <v>0</v>
      </c>
      <c r="AA91" s="83">
        <f>AA82+AA77+AA72+AA67+AA62+AA57+AA52+AA47+AA42+AA37+AA32+AA22+AA17+AA12+AA7+AA27</f>
        <v>0</v>
      </c>
    </row>
    <row r="92" spans="1:27" ht="12.75">
      <c r="A92" s="80"/>
      <c r="B92" s="81" t="s">
        <v>8</v>
      </c>
      <c r="C92" s="85"/>
      <c r="D92" s="86">
        <f>D8+D13+D63+D83+D33+D68+D73+D78+D58+D53+D43+D38+D28+D23+D48</f>
        <v>0</v>
      </c>
      <c r="E92" s="86">
        <f>E8+E13+E63+E83+E33+E68+E73+E78+E58+E53+E43+E38+E28+E23+E48</f>
        <v>0</v>
      </c>
      <c r="F92" s="86">
        <f>F8+F13+F63+F83+F33+F68+F73+F78+F58+F53+F43+F38+F28+F23+F48</f>
        <v>0</v>
      </c>
      <c r="G92" s="86">
        <f>G8+G13+G63+G83+G33+G68+G73+G78+G58+G53+G43+G38+G28+G23+G48</f>
        <v>0</v>
      </c>
      <c r="H92" s="86">
        <f>H8+H13+H63+H83+H33+H68+H73+H78+H58+H53+H43+H38+H28+H23+H48</f>
        <v>0</v>
      </c>
      <c r="I92" s="86">
        <f>I8+I13+I63+I83+I33+I68+I73+I78+I58+I53+I43+I38+I28+I23+I48</f>
        <v>0</v>
      </c>
      <c r="J92" s="86">
        <f>J8+J13+J63+J83+J33+J68+J73+J78+J58+J53+J43+J38+J28+J23+J48</f>
        <v>0</v>
      </c>
      <c r="K92" s="86">
        <f>K8+K13+K63+K83+K33+K68+K73+K78+K58+K53+K43+K38+K28+K23+K48</f>
        <v>0</v>
      </c>
      <c r="L92" s="86">
        <f>L8+L13+L63+L83+L33+L68+L73+L78+L58+L53+L43+L38+L28+L23+L48</f>
        <v>0</v>
      </c>
      <c r="M92" s="86">
        <f>M8+M13+M63+M83+M33+M68+M73+M78+M58+M53+M43+M38+M28+M23+M48</f>
        <v>0</v>
      </c>
      <c r="N92" s="86">
        <f>N8+N13+N63+N83+N33+N68+N73+N78+N58+N53+N43+N38+N28+N23+N48</f>
        <v>0</v>
      </c>
      <c r="O92" s="86">
        <f>O8+O13+O63+O83+O33+O68+O73+O78+O58+O53+O43+O38+O28+O23+O48</f>
        <v>0</v>
      </c>
      <c r="P92" s="86">
        <f>P8+P13+P63+P83+P33+P68+P73+P78+P58+P53+P43+P38+P28+P23+P48</f>
        <v>0</v>
      </c>
      <c r="Q92" s="86">
        <f>Q8+Q13+Q63+Q83+Q33+Q68+Q73+Q78+Q58+Q53+Q43+Q38+Q28+Q23+Q48</f>
        <v>0</v>
      </c>
      <c r="R92" s="86">
        <f>R8+R13+R63+R83+R33+R68+R73+R78+R58+R53+R43+R38+R28+R23+R48</f>
        <v>0</v>
      </c>
      <c r="S92" s="86">
        <f>S8+S13+S63+S83+S33+S68+S73+S78+S58+S53+S43+S38+S28+S23+S48</f>
        <v>0</v>
      </c>
      <c r="T92" s="86">
        <f>T8+T13+T63+T83+T33+T68+T73+T78+T58+T53+T43+T38+T28+T23+T48</f>
        <v>0</v>
      </c>
      <c r="U92" s="86">
        <f>U8+U13+U63+U83+U33+U68+U73+U78+U58+U53+U43+U38+U28+U23+U48</f>
        <v>0</v>
      </c>
      <c r="V92" s="86">
        <f>V8+V13+V63+V83+V33+V68+V73+V78+V58+V53+V43+V38+V28+V23+V48</f>
        <v>0</v>
      </c>
      <c r="W92" s="86">
        <f>W8+W13+W63+W83+W33+W68+W73+W78+W58+W53+W43+W38+W28+W23+W48</f>
        <v>0</v>
      </c>
      <c r="X92" s="86">
        <f>X8+X13+X63+X83+X33+X68+X73+X78+X58+X53+X43+X38+X28+X23+X48</f>
        <v>0</v>
      </c>
      <c r="Y92" s="86">
        <f>Y8+Y13+Y63+Y83+Y33+Y68+Y73+Y78+Y58+Y53+Y43+Y38+Y28+Y23+Y48</f>
        <v>0</v>
      </c>
      <c r="Z92" s="86">
        <f>Z8+Z13+Z63+Z83+Z33+Z68+Z73+Z78+Z58+Z53+Z43+Z38+Z28+Z23+Z48</f>
        <v>0</v>
      </c>
      <c r="AA92" s="86">
        <f>AA8+AA13+AA63+AA83+AA33+AA68+AA73+AA78+AA58+AA53+AA43+AA38+AA28+AA23+AA48</f>
        <v>0</v>
      </c>
    </row>
    <row r="93" spans="1:27" ht="12.75">
      <c r="A93" s="80"/>
      <c r="B93" s="81" t="s">
        <v>9</v>
      </c>
      <c r="C93" s="87">
        <f>C9+C14+C34+C49+C64+C69+C74+C79+C84+C59+C54+C44+C39+C29+C23+C19</f>
        <v>-1438553.4599999997</v>
      </c>
      <c r="D93" s="83">
        <f>D9+D49+D64+D69+D74+D84+D34+D14+D79+D19+D59+D54+D44+D39+D29+D24</f>
        <v>-2094855.2400000002</v>
      </c>
      <c r="E93" s="88">
        <f>E9+E49+E64+E69+E74+E84+E34+E14+E79+E19</f>
        <v>-1208123.07</v>
      </c>
      <c r="F93" s="88">
        <f>F9+F49+F64+F69+F74+F84+F34+F14+F79+F19</f>
        <v>0</v>
      </c>
      <c r="G93" s="88">
        <f>G9+G49+G64+G69+G74+G84+G34+G14+G79+G19</f>
        <v>0</v>
      </c>
      <c r="H93" s="88">
        <f>H9+H49+H64+H69+H74+H84+H34+H14+H79+H19</f>
        <v>0</v>
      </c>
      <c r="I93" s="88">
        <f>I9+I49+I64+I69+I74+I84+I34+I14+I79+I19</f>
        <v>0</v>
      </c>
      <c r="J93" s="88">
        <f>J9+J49+J64+J69+J74+J84+J34+J14+J79+J19</f>
        <v>0</v>
      </c>
      <c r="K93" s="88">
        <f>K9+K49+K64+K69+K74+K84+K34+K14+K79+K19</f>
        <v>0</v>
      </c>
      <c r="L93" s="88">
        <f>L9+L49+L64+L69+L74+L84+L34+L14+L79+L19</f>
        <v>0</v>
      </c>
      <c r="M93" s="88">
        <f>M9+M49+M64+M69+M74+M84+M34+M14+M79+M19</f>
        <v>0</v>
      </c>
      <c r="N93" s="88">
        <f>N9+N49+N64+N69+N74+N84+N34+N14+N79+N19</f>
        <v>0</v>
      </c>
      <c r="O93" s="88">
        <f>O9+O49+O64+O69+O74+O84+O34+O14+O79+O19</f>
        <v>0</v>
      </c>
      <c r="P93" s="88">
        <f>P9+P49+P64+P69+P74+P84+P34+P14+P79+P19</f>
        <v>0</v>
      </c>
      <c r="Q93" s="88">
        <f>Q9+Q49+Q64+Q69+Q74+Q84+Q34+Q14+Q79+Q19</f>
        <v>0</v>
      </c>
      <c r="R93" s="88">
        <f>R9+R49+R64+R69+R74+R84+R34+R14+R79+R19</f>
        <v>0</v>
      </c>
      <c r="S93" s="88">
        <f>S9+S49+S64+S69+S74+S84+S34+S14+S79+S19</f>
        <v>0</v>
      </c>
      <c r="T93" s="88">
        <f>T9+T49+T64+T69+T74+T84+T34+T14+T79+T19</f>
        <v>0</v>
      </c>
      <c r="U93" s="88">
        <f>U9+U49+U64+U69+U74+U84+U34+U14+U79+U19</f>
        <v>0</v>
      </c>
      <c r="V93" s="88">
        <f>V9+V49+V64+V69+V74+V84+V34+V14+V79+V19</f>
        <v>0</v>
      </c>
      <c r="W93" s="88">
        <f>W9+W49+W64+W69+W74+W84+W34+W14+W79+W19</f>
        <v>0</v>
      </c>
      <c r="X93" s="88">
        <f>X9+X49+X64+X69+X74+X84+X34+X14+X79+X19</f>
        <v>0</v>
      </c>
      <c r="Y93" s="88">
        <f>Y9+Y49+Y64+Y69+Y74+Y84+Y34+Y14+Y79+Y19</f>
        <v>0</v>
      </c>
      <c r="Z93" s="88">
        <f>Z9+Z49+Z64+Z69+Z74+Z84+Z34+Z14+Z79+Z19</f>
        <v>0</v>
      </c>
      <c r="AA93" s="88">
        <f>AA9+AA49+AA64+AA69+AA74+AA84+AA34+AA14+AA79+AA19</f>
        <v>0</v>
      </c>
    </row>
    <row r="94" spans="1:17" ht="12.75">
      <c r="A94"/>
      <c r="B94" s="81"/>
      <c r="C94" s="87"/>
      <c r="D94" s="89"/>
      <c r="E94" s="90"/>
      <c r="F94" s="90"/>
      <c r="G94" s="90"/>
      <c r="H94" s="90"/>
      <c r="J94"/>
      <c r="K94"/>
      <c r="L94"/>
      <c r="M94"/>
      <c r="N94"/>
      <c r="O94"/>
      <c r="P94"/>
      <c r="Q94"/>
    </row>
    <row r="95" spans="1:4" ht="12.75">
      <c r="A95"/>
      <c r="B95" s="91" t="s">
        <v>31</v>
      </c>
      <c r="C95" s="91"/>
      <c r="D95" s="92">
        <f>D91/D90</f>
        <v>0.16331694906082064</v>
      </c>
    </row>
    <row r="96" spans="1:4" ht="12.75">
      <c r="A96" s="93"/>
      <c r="B96"/>
      <c r="C96"/>
      <c r="D96" s="94"/>
    </row>
    <row r="97" spans="1:4" ht="12.75">
      <c r="A97" s="93"/>
      <c r="B97" s="95"/>
      <c r="C97" s="95"/>
      <c r="D97" s="96"/>
    </row>
    <row r="98" spans="1:4" ht="12.75">
      <c r="A98" s="93"/>
      <c r="B98" s="95"/>
      <c r="C98" s="95"/>
      <c r="D98" s="96"/>
    </row>
    <row r="99" spans="1:4" ht="12.75">
      <c r="A99" s="93"/>
      <c r="B99" s="95"/>
      <c r="C99" s="95"/>
      <c r="D99" s="96"/>
    </row>
    <row r="100" spans="1:4" ht="12.75">
      <c r="A100" s="93"/>
      <c r="B100" s="95"/>
      <c r="C100" s="95"/>
      <c r="D100" s="96"/>
    </row>
    <row r="101" spans="1:4" ht="12.75">
      <c r="A101" s="93"/>
      <c r="B101" s="95"/>
      <c r="C101" s="95"/>
      <c r="D101" s="96"/>
    </row>
    <row r="102" spans="1:4" ht="12.75">
      <c r="A102" s="93"/>
      <c r="B102" s="93"/>
      <c r="C102" s="93"/>
      <c r="D102" s="97"/>
    </row>
    <row r="103" spans="1:4" ht="12.75">
      <c r="A103" s="93"/>
      <c r="B103" s="93"/>
      <c r="C103" s="93"/>
      <c r="D103" s="97"/>
    </row>
    <row r="104" spans="1:4" ht="12.75">
      <c r="A104" s="93"/>
      <c r="B104" s="93"/>
      <c r="C104" s="93"/>
      <c r="D104" s="97"/>
    </row>
    <row r="105" spans="1:4" ht="12.75">
      <c r="A105" s="93"/>
      <c r="B105" s="93"/>
      <c r="C105" s="93"/>
      <c r="D105" s="97"/>
    </row>
    <row r="106" spans="1:4" ht="12.75">
      <c r="A106" s="93"/>
      <c r="B106" s="93"/>
      <c r="C106" s="93"/>
      <c r="D106" s="97"/>
    </row>
    <row r="107" spans="2:4" ht="12.75">
      <c r="B107" s="93"/>
      <c r="C107" s="93"/>
      <c r="D107" s="97"/>
    </row>
  </sheetData>
  <sheetProtection selectLockedCells="1" selectUnlockedCells="1"/>
  <mergeCells count="16"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A56:A59"/>
    <mergeCell ref="A61:A74"/>
    <mergeCell ref="A76:A79"/>
    <mergeCell ref="A81:A89"/>
    <mergeCell ref="A90:A93"/>
    <mergeCell ref="B95:C95"/>
  </mergeCells>
  <printOptions/>
  <pageMargins left="0" right="0" top="0.03958333333333333" bottom="0.03958333333333333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26"/>
  <sheetViews>
    <sheetView zoomScale="95" zoomScaleNormal="95" workbookViewId="0" topLeftCell="A1">
      <pane xSplit="5" ySplit="5" topLeftCell="F379" activePane="bottomRight" state="frozen"/>
      <selection pane="topLeft" activeCell="A1" sqref="A1"/>
      <selection pane="topRight" activeCell="F1" sqref="F1"/>
      <selection pane="bottomLeft" activeCell="A379" sqref="A379"/>
      <selection pane="bottomRight" activeCell="F388" sqref="F388"/>
    </sheetView>
  </sheetViews>
  <sheetFormatPr defaultColWidth="11.421875" defaultRowHeight="12.75" outlineLevelRow="1"/>
  <cols>
    <col min="1" max="1" width="3.7109375" style="0" customWidth="1"/>
    <col min="2" max="2" width="17.7109375" style="1" customWidth="1"/>
    <col min="3" max="3" width="25.57421875" style="98" customWidth="1"/>
    <col min="4" max="4" width="15.8515625" style="1" customWidth="1"/>
    <col min="5" max="5" width="13.00390625" style="1" customWidth="1"/>
    <col min="6" max="7" width="12.28125" style="1" customWidth="1"/>
    <col min="8" max="8" width="14.140625" style="1" customWidth="1"/>
    <col min="9" max="9" width="11.8515625" style="1" customWidth="1"/>
    <col min="10" max="10" width="16.140625" style="1" customWidth="1"/>
    <col min="11" max="11" width="14.7109375" style="1" customWidth="1"/>
    <col min="12" max="12" width="11.8515625" style="1" customWidth="1"/>
    <col min="13" max="13" width="16.00390625" style="1" customWidth="1"/>
    <col min="14" max="14" width="11.8515625" style="1" customWidth="1"/>
    <col min="15" max="180" width="11.57421875" style="1" customWidth="1"/>
    <col min="181" max="16384" width="11.57421875" style="0" customWidth="1"/>
  </cols>
  <sheetData>
    <row r="1" ht="36.75" customHeight="1"/>
    <row r="2" spans="2:180" ht="15.75" customHeight="1">
      <c r="B2" s="99" t="s">
        <v>32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FQ2"/>
      <c r="FR2"/>
      <c r="FS2"/>
      <c r="FT2"/>
      <c r="FU2"/>
      <c r="FV2"/>
      <c r="FW2"/>
      <c r="FX2"/>
    </row>
    <row r="3" spans="2:180" ht="3.75" customHeight="1">
      <c r="B3" s="102"/>
      <c r="C3" s="103"/>
      <c r="D3" s="34"/>
      <c r="E3" s="104"/>
      <c r="F3" s="104"/>
      <c r="FQ3"/>
      <c r="FR3"/>
      <c r="FS3"/>
      <c r="FT3"/>
      <c r="FU3"/>
      <c r="FV3"/>
      <c r="FW3"/>
      <c r="FX3"/>
    </row>
    <row r="4" spans="1:25" s="11" customFormat="1" ht="39.75" customHeight="1">
      <c r="A4"/>
      <c r="B4" s="6" t="s">
        <v>1</v>
      </c>
      <c r="C4" s="105" t="s">
        <v>2</v>
      </c>
      <c r="D4" s="8" t="s">
        <v>3</v>
      </c>
      <c r="E4" s="6" t="s">
        <v>4</v>
      </c>
      <c r="F4" s="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187" ht="12.75">
      <c r="B5" s="12"/>
      <c r="C5" s="106"/>
      <c r="D5" s="107"/>
      <c r="E5" s="12"/>
      <c r="F5" s="15">
        <v>42831</v>
      </c>
      <c r="G5" s="15">
        <v>42832</v>
      </c>
      <c r="H5" s="15">
        <v>42833</v>
      </c>
      <c r="I5" s="15">
        <v>42834</v>
      </c>
      <c r="J5" s="15">
        <v>42835</v>
      </c>
      <c r="K5" s="15">
        <v>42836</v>
      </c>
      <c r="L5" s="15">
        <v>42837</v>
      </c>
      <c r="M5" s="15">
        <v>42838</v>
      </c>
      <c r="N5" s="15">
        <v>42839</v>
      </c>
      <c r="O5" s="15">
        <v>42840</v>
      </c>
      <c r="P5" s="15">
        <v>42841</v>
      </c>
      <c r="Q5" s="15">
        <v>42842</v>
      </c>
      <c r="R5" s="15">
        <v>42843</v>
      </c>
      <c r="S5" s="15">
        <v>42844</v>
      </c>
      <c r="T5" s="15">
        <v>42845</v>
      </c>
      <c r="U5" s="15">
        <v>42846</v>
      </c>
      <c r="V5" s="15">
        <v>42847</v>
      </c>
      <c r="W5" s="15">
        <v>42848</v>
      </c>
      <c r="X5" s="15">
        <v>42849</v>
      </c>
      <c r="Y5" s="15">
        <v>42850</v>
      </c>
      <c r="FY5" s="1"/>
      <c r="FZ5" s="1"/>
      <c r="GA5" s="1"/>
      <c r="GB5" s="1"/>
      <c r="GC5" s="1"/>
      <c r="GD5" s="1"/>
      <c r="GE5" s="1"/>
    </row>
    <row r="6" spans="1:25" ht="12.75" outlineLevel="1">
      <c r="A6" s="108" t="s">
        <v>33</v>
      </c>
      <c r="B6" s="109" t="s">
        <v>34</v>
      </c>
      <c r="C6" s="17" t="s">
        <v>6</v>
      </c>
      <c r="D6" s="110"/>
      <c r="E6" s="75">
        <v>24791.38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2.75" outlineLevel="1">
      <c r="A7" s="108"/>
      <c r="B7" s="109"/>
      <c r="C7" s="17" t="s">
        <v>7</v>
      </c>
      <c r="D7" s="112"/>
      <c r="E7" s="75">
        <f>SUM(F7:Y7)</f>
        <v>3403.65</v>
      </c>
      <c r="F7" s="111">
        <v>3403.65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</row>
    <row r="8" spans="1:25" ht="12.75" outlineLevel="1">
      <c r="A8" s="108"/>
      <c r="B8" s="109"/>
      <c r="C8" s="21" t="s">
        <v>8</v>
      </c>
      <c r="D8" s="22"/>
      <c r="E8" s="113">
        <f>SUM(F8:Y8)</f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</row>
    <row r="9" spans="1:25" ht="12.75" outlineLevel="1">
      <c r="A9" s="108"/>
      <c r="B9" s="109"/>
      <c r="C9" s="17" t="s">
        <v>9</v>
      </c>
      <c r="D9" s="25">
        <v>0</v>
      </c>
      <c r="E9" s="75">
        <f>SUM(F9:Y9)</f>
        <v>-3403.65</v>
      </c>
      <c r="F9" s="115">
        <f>F8-F7</f>
        <v>-3403.65</v>
      </c>
      <c r="G9" s="115">
        <f>G8-G7</f>
        <v>0</v>
      </c>
      <c r="H9" s="115">
        <f>H8-H7</f>
        <v>0</v>
      </c>
      <c r="I9" s="115">
        <f>I8-I7</f>
        <v>0</v>
      </c>
      <c r="J9" s="115">
        <f>J8-J7</f>
        <v>0</v>
      </c>
      <c r="K9" s="115">
        <f>K8-K7</f>
        <v>0</v>
      </c>
      <c r="L9" s="115">
        <f>L8-L7</f>
        <v>0</v>
      </c>
      <c r="M9" s="115">
        <f>M8-M7</f>
        <v>0</v>
      </c>
      <c r="N9" s="115">
        <f>N8-N7</f>
        <v>0</v>
      </c>
      <c r="O9" s="115">
        <f>O8-O7</f>
        <v>0</v>
      </c>
      <c r="P9" s="115">
        <f>P8-P7</f>
        <v>0</v>
      </c>
      <c r="Q9" s="115">
        <f>Q8-Q7</f>
        <v>0</v>
      </c>
      <c r="R9" s="115">
        <f>R8-R7</f>
        <v>0</v>
      </c>
      <c r="S9" s="115">
        <f>S8-S7</f>
        <v>0</v>
      </c>
      <c r="T9" s="115">
        <f>T8-T7</f>
        <v>0</v>
      </c>
      <c r="U9" s="115">
        <f>U8-U7</f>
        <v>0</v>
      </c>
      <c r="V9" s="115">
        <f>V8-V7</f>
        <v>0</v>
      </c>
      <c r="W9" s="115">
        <f>W8-W7</f>
        <v>0</v>
      </c>
      <c r="X9" s="115">
        <f>X8-X7</f>
        <v>0</v>
      </c>
      <c r="Y9" s="115">
        <f>Y8-Y7</f>
        <v>0</v>
      </c>
    </row>
    <row r="10" spans="1:25" ht="7.5" customHeight="1" outlineLevel="1">
      <c r="A10" s="108"/>
      <c r="B10" s="38"/>
      <c r="C10" s="26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2.75" outlineLevel="1">
      <c r="A11" s="108"/>
      <c r="B11" s="119" t="s">
        <v>35</v>
      </c>
      <c r="C11" s="17" t="s">
        <v>6</v>
      </c>
      <c r="D11" s="110"/>
      <c r="E11" s="75">
        <v>196884.61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2.75" outlineLevel="1">
      <c r="A12" s="108"/>
      <c r="B12" s="119"/>
      <c r="C12" s="17" t="s">
        <v>7</v>
      </c>
      <c r="D12" s="112"/>
      <c r="E12" s="75">
        <f>SUM(F12:Y12)</f>
        <v>21994.14</v>
      </c>
      <c r="F12" s="111">
        <v>21994.14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</row>
    <row r="13" spans="1:25" ht="12.75" outlineLevel="1">
      <c r="A13" s="108"/>
      <c r="B13" s="119"/>
      <c r="C13" s="21" t="s">
        <v>8</v>
      </c>
      <c r="D13" s="22"/>
      <c r="E13" s="113">
        <f>SUM(F13:Y13)</f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</row>
    <row r="14" spans="1:25" ht="12.75" outlineLevel="1">
      <c r="A14" s="108"/>
      <c r="B14" s="119"/>
      <c r="C14" s="17" t="s">
        <v>9</v>
      </c>
      <c r="D14" s="25">
        <v>0</v>
      </c>
      <c r="E14" s="75">
        <f>SUM(F14:Y14)</f>
        <v>-21994.14</v>
      </c>
      <c r="F14" s="115">
        <f>F13-F12</f>
        <v>-21994.14</v>
      </c>
      <c r="G14" s="115">
        <f>G13-G12</f>
        <v>0</v>
      </c>
      <c r="H14" s="115">
        <f>H13-H12</f>
        <v>0</v>
      </c>
      <c r="I14" s="115">
        <f>I13-I12</f>
        <v>0</v>
      </c>
      <c r="J14" s="115">
        <f>J13-J12</f>
        <v>0</v>
      </c>
      <c r="K14" s="115">
        <f>K13-K12</f>
        <v>0</v>
      </c>
      <c r="L14" s="115">
        <f>L13-L12</f>
        <v>0</v>
      </c>
      <c r="M14" s="115">
        <f>M13-M12</f>
        <v>0</v>
      </c>
      <c r="N14" s="115">
        <f>N13-N12</f>
        <v>0</v>
      </c>
      <c r="O14" s="115">
        <f>O13-O12</f>
        <v>0</v>
      </c>
      <c r="P14" s="115">
        <f>P13-P12</f>
        <v>0</v>
      </c>
      <c r="Q14" s="115">
        <f>Q13-Q12</f>
        <v>0</v>
      </c>
      <c r="R14" s="115">
        <f>R13-R12</f>
        <v>0</v>
      </c>
      <c r="S14" s="115">
        <f>S13-S12</f>
        <v>0</v>
      </c>
      <c r="T14" s="115">
        <f>T13-T12</f>
        <v>0</v>
      </c>
      <c r="U14" s="115">
        <f>U13-U12</f>
        <v>0</v>
      </c>
      <c r="V14" s="115">
        <f>V13-V12</f>
        <v>0</v>
      </c>
      <c r="W14" s="115">
        <f>W13-W12</f>
        <v>0</v>
      </c>
      <c r="X14" s="115">
        <f>X13-X12</f>
        <v>0</v>
      </c>
      <c r="Y14" s="115">
        <f>Y13-Y12</f>
        <v>0</v>
      </c>
    </row>
    <row r="15" spans="1:25" ht="7.5" customHeight="1" outlineLevel="1">
      <c r="A15" s="108"/>
      <c r="B15" s="120"/>
      <c r="C15" s="121"/>
      <c r="D15" s="122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.75" outlineLevel="1">
      <c r="A16" s="108"/>
      <c r="B16" s="119" t="s">
        <v>20</v>
      </c>
      <c r="C16" s="17" t="s">
        <v>6</v>
      </c>
      <c r="D16" s="110"/>
      <c r="E16" s="75">
        <v>29258.77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2.75" outlineLevel="1">
      <c r="A17" s="108"/>
      <c r="B17" s="119"/>
      <c r="C17" s="17" t="s">
        <v>7</v>
      </c>
      <c r="D17" s="112"/>
      <c r="E17" s="75">
        <f>SUM(F17:Y17)</f>
        <v>3494.76</v>
      </c>
      <c r="F17" s="111">
        <v>3494.76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</row>
    <row r="18" spans="1:25" ht="12.75" outlineLevel="1">
      <c r="A18" s="108"/>
      <c r="B18" s="119"/>
      <c r="C18" s="21" t="s">
        <v>8</v>
      </c>
      <c r="D18" s="22"/>
      <c r="E18" s="113">
        <f>SUM(F18:Y18)</f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</row>
    <row r="19" spans="1:25" ht="12.75" outlineLevel="1">
      <c r="A19" s="108"/>
      <c r="B19" s="119"/>
      <c r="C19" s="17" t="s">
        <v>9</v>
      </c>
      <c r="D19" s="25">
        <v>0</v>
      </c>
      <c r="E19" s="75">
        <f>SUM(F19:Y19)</f>
        <v>-3494.76</v>
      </c>
      <c r="F19" s="115">
        <f>F18-F17</f>
        <v>-3494.76</v>
      </c>
      <c r="G19" s="115">
        <f>G18-G17</f>
        <v>0</v>
      </c>
      <c r="H19" s="115">
        <f>H18-H17</f>
        <v>0</v>
      </c>
      <c r="I19" s="115">
        <f>I18-I17</f>
        <v>0</v>
      </c>
      <c r="J19" s="115">
        <f>J18-J17</f>
        <v>0</v>
      </c>
      <c r="K19" s="115">
        <f>K18-K17</f>
        <v>0</v>
      </c>
      <c r="L19" s="115">
        <f>L18-L17</f>
        <v>0</v>
      </c>
      <c r="M19" s="115">
        <f>M18-M17</f>
        <v>0</v>
      </c>
      <c r="N19" s="115">
        <f>N18-N17</f>
        <v>0</v>
      </c>
      <c r="O19" s="115">
        <f>O18-O17</f>
        <v>0</v>
      </c>
      <c r="P19" s="115">
        <f>P18-P17</f>
        <v>0</v>
      </c>
      <c r="Q19" s="115">
        <f>Q18-Q17</f>
        <v>0</v>
      </c>
      <c r="R19" s="115">
        <f>R18-R17</f>
        <v>0</v>
      </c>
      <c r="S19" s="115">
        <f>S18-S17</f>
        <v>0</v>
      </c>
      <c r="T19" s="115">
        <f>T18-T17</f>
        <v>0</v>
      </c>
      <c r="U19" s="115">
        <f>U18-U17</f>
        <v>0</v>
      </c>
      <c r="V19" s="115">
        <f>V18-V17</f>
        <v>0</v>
      </c>
      <c r="W19" s="115">
        <f>W18-W17</f>
        <v>0</v>
      </c>
      <c r="X19" s="115">
        <f>X18-X17</f>
        <v>0</v>
      </c>
      <c r="Y19" s="115">
        <f>Y18-Y17</f>
        <v>0</v>
      </c>
    </row>
    <row r="20" spans="1:25" ht="7.5" customHeight="1" outlineLevel="1">
      <c r="A20" s="108"/>
      <c r="B20" s="120"/>
      <c r="C20" s="121"/>
      <c r="D20" s="120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.75" outlineLevel="1">
      <c r="A21" s="108"/>
      <c r="B21" s="119" t="s">
        <v>24</v>
      </c>
      <c r="C21" s="17" t="s">
        <v>6</v>
      </c>
      <c r="D21" s="110"/>
      <c r="E21" s="75">
        <v>5164.01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2.75" outlineLevel="1">
      <c r="A22" s="108"/>
      <c r="B22" s="119"/>
      <c r="C22" s="17" t="s">
        <v>7</v>
      </c>
      <c r="D22" s="112"/>
      <c r="E22" s="75">
        <f>SUM(F22:Y22)</f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</row>
    <row r="23" spans="1:25" ht="12.75" outlineLevel="1">
      <c r="A23" s="108"/>
      <c r="B23" s="119"/>
      <c r="C23" s="21" t="s">
        <v>8</v>
      </c>
      <c r="D23" s="22"/>
      <c r="E23" s="113">
        <f>SUM(F23:Y23)</f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</row>
    <row r="24" spans="1:25" ht="12.75" outlineLevel="1">
      <c r="A24" s="108"/>
      <c r="B24" s="119"/>
      <c r="C24" s="17" t="s">
        <v>9</v>
      </c>
      <c r="D24" s="25">
        <v>0</v>
      </c>
      <c r="E24" s="75">
        <f>SUM(F24:Y24)</f>
        <v>0</v>
      </c>
      <c r="F24" s="115">
        <f>F23-F22</f>
        <v>0</v>
      </c>
      <c r="G24" s="115">
        <f>G23-G22</f>
        <v>0</v>
      </c>
      <c r="H24" s="115">
        <f>H23-H22</f>
        <v>0</v>
      </c>
      <c r="I24" s="115">
        <f>I23-I22</f>
        <v>0</v>
      </c>
      <c r="J24" s="115">
        <f>J23-J22</f>
        <v>0</v>
      </c>
      <c r="K24" s="115">
        <f>K23-K22</f>
        <v>0</v>
      </c>
      <c r="L24" s="115">
        <f>L23-L22</f>
        <v>0</v>
      </c>
      <c r="M24" s="115">
        <f>M23-M22</f>
        <v>0</v>
      </c>
      <c r="N24" s="115">
        <f>N23-N22</f>
        <v>0</v>
      </c>
      <c r="O24" s="115">
        <f>O23-O22</f>
        <v>0</v>
      </c>
      <c r="P24" s="115">
        <f>P23-P22</f>
        <v>0</v>
      </c>
      <c r="Q24" s="115">
        <f>Q23-Q22</f>
        <v>0</v>
      </c>
      <c r="R24" s="115">
        <f>R23-R22</f>
        <v>0</v>
      </c>
      <c r="S24" s="115">
        <f>S23-S22</f>
        <v>0</v>
      </c>
      <c r="T24" s="115">
        <f>T23-T22</f>
        <v>0</v>
      </c>
      <c r="U24" s="115">
        <f>U23-U22</f>
        <v>0</v>
      </c>
      <c r="V24" s="115">
        <f>V23-V22</f>
        <v>0</v>
      </c>
      <c r="W24" s="115">
        <f>W23-W22</f>
        <v>0</v>
      </c>
      <c r="X24" s="115">
        <f>X23-X22</f>
        <v>0</v>
      </c>
      <c r="Y24" s="115">
        <f>Y23-Y22</f>
        <v>0</v>
      </c>
    </row>
    <row r="25" spans="1:25" ht="7.5" customHeight="1" outlineLevel="1">
      <c r="A25" s="108"/>
      <c r="B25" s="120"/>
      <c r="C25" s="121"/>
      <c r="D25" s="120"/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.75" customHeight="1" outlineLevel="1">
      <c r="A26" s="108"/>
      <c r="B26" s="123" t="s">
        <v>36</v>
      </c>
      <c r="C26" s="17" t="s">
        <v>6</v>
      </c>
      <c r="D26" s="110"/>
      <c r="E26" s="75">
        <v>138695.83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2.75" outlineLevel="1">
      <c r="A27" s="108"/>
      <c r="B27" s="123"/>
      <c r="C27" s="17" t="s">
        <v>7</v>
      </c>
      <c r="D27" s="112"/>
      <c r="E27" s="75">
        <f>SUM(F27:Y27)</f>
        <v>14617.5</v>
      </c>
      <c r="F27" s="111">
        <v>14617.5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</row>
    <row r="28" spans="1:25" ht="12.75" outlineLevel="1">
      <c r="A28" s="108"/>
      <c r="B28" s="123"/>
      <c r="C28" s="21" t="s">
        <v>8</v>
      </c>
      <c r="D28" s="22"/>
      <c r="E28" s="113">
        <f>SUM(F28:Y28)</f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</row>
    <row r="29" spans="1:25" ht="12.75" outlineLevel="1">
      <c r="A29" s="108"/>
      <c r="B29" s="123"/>
      <c r="C29" s="17" t="s">
        <v>9</v>
      </c>
      <c r="D29" s="25">
        <v>0</v>
      </c>
      <c r="E29" s="75">
        <f>SUM(F29:Y29)</f>
        <v>-14617.5</v>
      </c>
      <c r="F29" s="115">
        <f>F28-F27</f>
        <v>-14617.5</v>
      </c>
      <c r="G29" s="115">
        <f>G28-G27</f>
        <v>0</v>
      </c>
      <c r="H29" s="115">
        <f>H28-H27</f>
        <v>0</v>
      </c>
      <c r="I29" s="115">
        <f>I28-I27</f>
        <v>0</v>
      </c>
      <c r="J29" s="115">
        <f>J28-J27</f>
        <v>0</v>
      </c>
      <c r="K29" s="115">
        <f>K28-K27</f>
        <v>0</v>
      </c>
      <c r="L29" s="115">
        <f>L28-L27</f>
        <v>0</v>
      </c>
      <c r="M29" s="115">
        <f>M28-M27</f>
        <v>0</v>
      </c>
      <c r="N29" s="115">
        <f>N28-N27</f>
        <v>0</v>
      </c>
      <c r="O29" s="115">
        <f>O28-O27</f>
        <v>0</v>
      </c>
      <c r="P29" s="115">
        <f>P28-P27</f>
        <v>0</v>
      </c>
      <c r="Q29" s="115">
        <f>Q28-Q27</f>
        <v>0</v>
      </c>
      <c r="R29" s="115">
        <f>R28-R27</f>
        <v>0</v>
      </c>
      <c r="S29" s="115">
        <f>S28-S27</f>
        <v>0</v>
      </c>
      <c r="T29" s="115">
        <f>T28-T27</f>
        <v>0</v>
      </c>
      <c r="U29" s="115">
        <f>U28-U27</f>
        <v>0</v>
      </c>
      <c r="V29" s="115">
        <f>V28-V27</f>
        <v>0</v>
      </c>
      <c r="W29" s="115">
        <f>W28-W27</f>
        <v>0</v>
      </c>
      <c r="X29" s="115">
        <f>X28-X27</f>
        <v>0</v>
      </c>
      <c r="Y29" s="115">
        <f>Y28-Y27</f>
        <v>0</v>
      </c>
    </row>
    <row r="30" spans="1:180" ht="12.75" customHeight="1">
      <c r="A30" s="108"/>
      <c r="B30" s="124" t="s">
        <v>37</v>
      </c>
      <c r="C30" s="81" t="s">
        <v>6</v>
      </c>
      <c r="D30" s="125"/>
      <c r="E30" s="126">
        <f>E6+E11+E16+E26+E21</f>
        <v>394794.6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FQ30"/>
      <c r="FR30"/>
      <c r="FS30"/>
      <c r="FT30"/>
      <c r="FU30"/>
      <c r="FV30"/>
      <c r="FW30"/>
      <c r="FX30"/>
    </row>
    <row r="31" spans="1:180" ht="12.75">
      <c r="A31" s="108"/>
      <c r="B31" s="124"/>
      <c r="C31" s="81" t="s">
        <v>30</v>
      </c>
      <c r="D31" s="125"/>
      <c r="E31" s="126">
        <f>E7+E12+E17+E27+E22</f>
        <v>43510.05</v>
      </c>
      <c r="F31" s="126">
        <f>F17+F12+F27+F7+F22</f>
        <v>43510.05</v>
      </c>
      <c r="G31" s="126">
        <f>G17+G12+G27+G7+G22</f>
        <v>0</v>
      </c>
      <c r="H31" s="126">
        <f>H17+H12+H27+H7+H22</f>
        <v>0</v>
      </c>
      <c r="I31" s="126">
        <f>I17+I12+I27+I7+I22</f>
        <v>0</v>
      </c>
      <c r="J31" s="126">
        <f>J17+J12+J27+J7+J22</f>
        <v>0</v>
      </c>
      <c r="K31" s="126">
        <f>K17+K12+K27+K7+K22</f>
        <v>0</v>
      </c>
      <c r="L31" s="126">
        <f>L17+L12+L27+L7+L22</f>
        <v>0</v>
      </c>
      <c r="M31" s="126">
        <f>M17+M12+M27+M7+M22</f>
        <v>0</v>
      </c>
      <c r="N31" s="126">
        <f>N17+N12+N27+N7+N22</f>
        <v>0</v>
      </c>
      <c r="O31" s="126">
        <f>O17+O12+O27+O7+O22</f>
        <v>0</v>
      </c>
      <c r="P31" s="126">
        <f>P17+P12+P27+P7+P22</f>
        <v>0</v>
      </c>
      <c r="Q31" s="126">
        <f>Q17+Q12+Q27+Q7+Q22</f>
        <v>0</v>
      </c>
      <c r="R31" s="126">
        <f>R17+R12+R27+R7+R22</f>
        <v>0</v>
      </c>
      <c r="S31" s="126">
        <f>S17+S12+S27+S7+S22</f>
        <v>0</v>
      </c>
      <c r="T31" s="126">
        <f>T17+T12+T27+T7+T22</f>
        <v>0</v>
      </c>
      <c r="U31" s="126">
        <f>U17+U12+U27+U7+U22</f>
        <v>0</v>
      </c>
      <c r="V31" s="126">
        <f>V17+V12+V27+V7+V22</f>
        <v>0</v>
      </c>
      <c r="W31" s="126">
        <f>W17+W12+W27+W7+W22</f>
        <v>0</v>
      </c>
      <c r="X31" s="126">
        <f>X17+X12+X27+X7+X22</f>
        <v>0</v>
      </c>
      <c r="Y31" s="126">
        <f>Y17+Y12+Y27+Y7+Y22</f>
        <v>0</v>
      </c>
      <c r="FQ31"/>
      <c r="FR31"/>
      <c r="FS31"/>
      <c r="FT31"/>
      <c r="FU31"/>
      <c r="FV31"/>
      <c r="FW31"/>
      <c r="FX31"/>
    </row>
    <row r="32" spans="1:180" ht="12.75">
      <c r="A32" s="108"/>
      <c r="B32" s="124"/>
      <c r="C32" s="81" t="s">
        <v>8</v>
      </c>
      <c r="D32" s="125"/>
      <c r="E32" s="127">
        <f>E8+E13+E18+E28+E23</f>
        <v>0</v>
      </c>
      <c r="F32" s="127">
        <f>F18+F13+F28+F8+F23</f>
        <v>0</v>
      </c>
      <c r="G32" s="127">
        <f>G18+G13+G28+G8+G23</f>
        <v>0</v>
      </c>
      <c r="H32" s="127">
        <f>H18+H13+H28+H8+H23</f>
        <v>0</v>
      </c>
      <c r="I32" s="127">
        <f>I18+I13+I28+I8+I23</f>
        <v>0</v>
      </c>
      <c r="J32" s="127">
        <f>J18+J13+J28+J8+J23</f>
        <v>0</v>
      </c>
      <c r="K32" s="127">
        <f>K18+K13+K28+K8+K23</f>
        <v>0</v>
      </c>
      <c r="L32" s="127">
        <f>L18+L13+L28+L8+L23</f>
        <v>0</v>
      </c>
      <c r="M32" s="127">
        <f>M18+M13+M28+M8+M23</f>
        <v>0</v>
      </c>
      <c r="N32" s="127">
        <f>N18+N13+N28+N8+N23</f>
        <v>0</v>
      </c>
      <c r="O32" s="127">
        <f>O18+O13+O28+O8+O23</f>
        <v>0</v>
      </c>
      <c r="P32" s="127">
        <f>P18+P13+P28+P8+P23</f>
        <v>0</v>
      </c>
      <c r="Q32" s="127">
        <f>Q18+Q13+Q28+Q8+Q23</f>
        <v>0</v>
      </c>
      <c r="R32" s="127">
        <f>R18+R13+R28+R8+R23</f>
        <v>0</v>
      </c>
      <c r="S32" s="127">
        <f>S18+S13+S28+S8+S23</f>
        <v>0</v>
      </c>
      <c r="T32" s="127">
        <f>T18+T13+T28+T8+T23</f>
        <v>0</v>
      </c>
      <c r="U32" s="127">
        <f>U18+U13+U28+U8+U23</f>
        <v>0</v>
      </c>
      <c r="V32" s="127">
        <f>V18+V13+V28+V8+V23</f>
        <v>0</v>
      </c>
      <c r="W32" s="127">
        <f>W18+W13+W28+W8+W23</f>
        <v>0</v>
      </c>
      <c r="X32" s="127">
        <f>X18+X13+X28+X8+X23</f>
        <v>0</v>
      </c>
      <c r="Y32" s="127">
        <f>Y18+Y13+Y28+Y8+Y23</f>
        <v>0</v>
      </c>
      <c r="FQ32"/>
      <c r="FR32"/>
      <c r="FS32"/>
      <c r="FT32"/>
      <c r="FU32"/>
      <c r="FV32"/>
      <c r="FW32"/>
      <c r="FX32"/>
    </row>
    <row r="33" spans="1:180" ht="12.75">
      <c r="A33" s="108"/>
      <c r="B33" s="124"/>
      <c r="C33" s="81" t="s">
        <v>9</v>
      </c>
      <c r="D33" s="125"/>
      <c r="E33" s="126">
        <f>E9+E14+E19+E29+E24</f>
        <v>-43510.05</v>
      </c>
      <c r="F33" s="126">
        <f>F19+F14+F29+F9+F24</f>
        <v>-43510.05</v>
      </c>
      <c r="G33" s="126">
        <f>G19+G14+G29+G9+G24</f>
        <v>0</v>
      </c>
      <c r="H33" s="126">
        <f>H19+H14+H29+H9+H24</f>
        <v>0</v>
      </c>
      <c r="I33" s="126">
        <f>I19+I14+I29+I9+I24</f>
        <v>0</v>
      </c>
      <c r="J33" s="126">
        <f>J19+J14+J29+J9+J24</f>
        <v>0</v>
      </c>
      <c r="K33" s="126">
        <f>K19+K14+K29+K9+K24</f>
        <v>0</v>
      </c>
      <c r="L33" s="126">
        <f>L19+L14+L29+L9+L24</f>
        <v>0</v>
      </c>
      <c r="M33" s="126">
        <f>M19+M14+M29+M9+M24</f>
        <v>0</v>
      </c>
      <c r="N33" s="126">
        <f>N19+N14+N29+N9+N24</f>
        <v>0</v>
      </c>
      <c r="O33" s="126">
        <f>O19+O14+O29+O9+O24</f>
        <v>0</v>
      </c>
      <c r="P33" s="126">
        <f>P19+P14+P29+P9+P24</f>
        <v>0</v>
      </c>
      <c r="Q33" s="126">
        <f>Q19+Q14+Q29+Q9+Q24</f>
        <v>0</v>
      </c>
      <c r="R33" s="126">
        <f>R19+R14+R29+R9+R24</f>
        <v>0</v>
      </c>
      <c r="S33" s="126">
        <f>S19+S14+S29+S9+S24</f>
        <v>0</v>
      </c>
      <c r="T33" s="126">
        <f>T19+T14+T29+T9+T24</f>
        <v>0</v>
      </c>
      <c r="U33" s="126">
        <f>U19+U14+U29+U9+U24</f>
        <v>0</v>
      </c>
      <c r="V33" s="126">
        <f>V19+V14+V29+V9+V24</f>
        <v>0</v>
      </c>
      <c r="W33" s="126">
        <f>W19+W14+W29+W9+W24</f>
        <v>0</v>
      </c>
      <c r="X33" s="126">
        <f>X19+X14+X29+X9+X24</f>
        <v>0</v>
      </c>
      <c r="Y33" s="126">
        <f>Y19+Y14+Y29+Y9+Y24</f>
        <v>0</v>
      </c>
      <c r="FQ33"/>
      <c r="FR33"/>
      <c r="FS33"/>
      <c r="FT33"/>
      <c r="FU33"/>
      <c r="FV33"/>
      <c r="FW33"/>
      <c r="FX33"/>
    </row>
    <row r="34" spans="1:180" ht="12.75">
      <c r="A34" s="108"/>
      <c r="B34" s="124"/>
      <c r="C34" s="128" t="s">
        <v>38</v>
      </c>
      <c r="D34" s="129"/>
      <c r="E34" s="130">
        <f>E31/E30</f>
        <v>0.11020933417022423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FQ34"/>
      <c r="FR34"/>
      <c r="FS34"/>
      <c r="FT34"/>
      <c r="FU34"/>
      <c r="FV34"/>
      <c r="FW34"/>
      <c r="FX34"/>
    </row>
    <row r="35" spans="1:25" ht="12.75" outlineLevel="1">
      <c r="A35" s="132" t="s">
        <v>39</v>
      </c>
      <c r="B35" s="16" t="s">
        <v>34</v>
      </c>
      <c r="C35" s="17" t="s">
        <v>6</v>
      </c>
      <c r="D35" s="110"/>
      <c r="E35" s="75">
        <v>45479.89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ht="12.75" outlineLevel="1">
      <c r="A36" s="132"/>
      <c r="B36" s="16"/>
      <c r="C36" s="17" t="s">
        <v>7</v>
      </c>
      <c r="D36" s="112"/>
      <c r="E36" s="75">
        <f>SUM(F36:Y36)</f>
        <v>5424.69</v>
      </c>
      <c r="F36" s="111">
        <v>5424.69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</row>
    <row r="37" spans="1:25" ht="12.75" outlineLevel="1">
      <c r="A37" s="132"/>
      <c r="B37" s="16"/>
      <c r="C37" s="21" t="s">
        <v>8</v>
      </c>
      <c r="D37" s="22"/>
      <c r="E37" s="113">
        <f>SUM(F37:Y37)</f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</row>
    <row r="38" spans="1:25" ht="12.75" outlineLevel="1">
      <c r="A38" s="132"/>
      <c r="B38" s="16"/>
      <c r="C38" s="17" t="s">
        <v>9</v>
      </c>
      <c r="D38" s="25">
        <v>0</v>
      </c>
      <c r="E38" s="75">
        <f>SUM(F38:Y38)</f>
        <v>-5424.69</v>
      </c>
      <c r="F38" s="115">
        <f>F37-F36</f>
        <v>-5424.69</v>
      </c>
      <c r="G38" s="115">
        <f>G37-G36</f>
        <v>0</v>
      </c>
      <c r="H38" s="115">
        <f>H37-H36</f>
        <v>0</v>
      </c>
      <c r="I38" s="115">
        <f>I37-I36</f>
        <v>0</v>
      </c>
      <c r="J38" s="115">
        <f>J37-J36</f>
        <v>0</v>
      </c>
      <c r="K38" s="115">
        <f>K37-K36</f>
        <v>0</v>
      </c>
      <c r="L38" s="115">
        <f>L37-L36</f>
        <v>0</v>
      </c>
      <c r="M38" s="115">
        <f>M37-M36</f>
        <v>0</v>
      </c>
      <c r="N38" s="115">
        <f>N37-N36</f>
        <v>0</v>
      </c>
      <c r="O38" s="115">
        <f>O37-O36</f>
        <v>0</v>
      </c>
      <c r="P38" s="115">
        <f>P37-P36</f>
        <v>0</v>
      </c>
      <c r="Q38" s="115">
        <f>Q37-Q36</f>
        <v>0</v>
      </c>
      <c r="R38" s="115">
        <f>R37-R36</f>
        <v>0</v>
      </c>
      <c r="S38" s="115">
        <f>S37-S36</f>
        <v>0</v>
      </c>
      <c r="T38" s="115">
        <f>T37-T36</f>
        <v>0</v>
      </c>
      <c r="U38" s="115">
        <f>U37-U36</f>
        <v>0</v>
      </c>
      <c r="V38" s="115">
        <f>V37-V36</f>
        <v>0</v>
      </c>
      <c r="W38" s="115">
        <f>W37-W36</f>
        <v>0</v>
      </c>
      <c r="X38" s="115">
        <f>X37-X36</f>
        <v>0</v>
      </c>
      <c r="Y38" s="115">
        <f>Y37-Y36</f>
        <v>0</v>
      </c>
    </row>
    <row r="39" spans="1:25" ht="7.5" customHeight="1" outlineLevel="1">
      <c r="A39" s="132"/>
      <c r="B39" s="38"/>
      <c r="C39" s="26"/>
      <c r="D39" s="116"/>
      <c r="E39" s="117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.75" outlineLevel="1">
      <c r="A40" s="132"/>
      <c r="B40" s="16" t="s">
        <v>35</v>
      </c>
      <c r="C40" s="17" t="s">
        <v>6</v>
      </c>
      <c r="D40" s="110"/>
      <c r="E40" s="75">
        <v>378923.28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2.75" outlineLevel="1">
      <c r="A41" s="132"/>
      <c r="B41" s="16"/>
      <c r="C41" s="17" t="s">
        <v>7</v>
      </c>
      <c r="D41" s="112"/>
      <c r="E41" s="75">
        <f>SUM(F41:Y41)</f>
        <v>42160.99</v>
      </c>
      <c r="F41" s="111">
        <v>42160.99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</row>
    <row r="42" spans="1:25" ht="12.75" outlineLevel="1">
      <c r="A42" s="132"/>
      <c r="B42" s="16"/>
      <c r="C42" s="21" t="s">
        <v>8</v>
      </c>
      <c r="D42" s="22"/>
      <c r="E42" s="113">
        <f>SUM(F42:Y42)</f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</row>
    <row r="43" spans="1:25" ht="12.75" outlineLevel="1">
      <c r="A43" s="132"/>
      <c r="B43" s="16"/>
      <c r="C43" s="17" t="s">
        <v>9</v>
      </c>
      <c r="D43" s="25">
        <v>0</v>
      </c>
      <c r="E43" s="75">
        <f>SUM(F43:Y43)</f>
        <v>-42160.99</v>
      </c>
      <c r="F43" s="115">
        <f>F42-F41</f>
        <v>-42160.99</v>
      </c>
      <c r="G43" s="115">
        <f>G42-G41</f>
        <v>0</v>
      </c>
      <c r="H43" s="115">
        <f>H42-H41</f>
        <v>0</v>
      </c>
      <c r="I43" s="115">
        <f>I42-I41</f>
        <v>0</v>
      </c>
      <c r="J43" s="115">
        <f>J42-J41</f>
        <v>0</v>
      </c>
      <c r="K43" s="115">
        <f>K42-K41</f>
        <v>0</v>
      </c>
      <c r="L43" s="115">
        <f>L42-L41</f>
        <v>0</v>
      </c>
      <c r="M43" s="115">
        <f>M42-M41</f>
        <v>0</v>
      </c>
      <c r="N43" s="115">
        <f>N42-N41</f>
        <v>0</v>
      </c>
      <c r="O43" s="115">
        <f>O42-O41</f>
        <v>0</v>
      </c>
      <c r="P43" s="115">
        <f>P42-P41</f>
        <v>0</v>
      </c>
      <c r="Q43" s="115">
        <f>Q42-Q41</f>
        <v>0</v>
      </c>
      <c r="R43" s="115">
        <f>R42-R41</f>
        <v>0</v>
      </c>
      <c r="S43" s="115">
        <f>S42-S41</f>
        <v>0</v>
      </c>
      <c r="T43" s="115">
        <f>T42-T41</f>
        <v>0</v>
      </c>
      <c r="U43" s="115">
        <f>U42-U41</f>
        <v>0</v>
      </c>
      <c r="V43" s="115">
        <f>V42-V41</f>
        <v>0</v>
      </c>
      <c r="W43" s="115">
        <f>W42-W41</f>
        <v>0</v>
      </c>
      <c r="X43" s="115">
        <f>X42-X41</f>
        <v>0</v>
      </c>
      <c r="Y43" s="115">
        <f>Y42-Y41</f>
        <v>0</v>
      </c>
    </row>
    <row r="44" spans="1:25" ht="7.5" customHeight="1" outlineLevel="1">
      <c r="A44" s="132"/>
      <c r="B44" s="38"/>
      <c r="C44" s="121"/>
      <c r="D44" s="122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.75" outlineLevel="1">
      <c r="A45" s="132"/>
      <c r="B45" s="16" t="s">
        <v>20</v>
      </c>
      <c r="C45" s="17" t="s">
        <v>6</v>
      </c>
      <c r="D45" s="110"/>
      <c r="E45" s="75">
        <v>61365.14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ht="12.75" outlineLevel="1">
      <c r="A46" s="132"/>
      <c r="B46" s="16"/>
      <c r="C46" s="17" t="s">
        <v>7</v>
      </c>
      <c r="D46" s="112"/>
      <c r="E46" s="75">
        <f>SUM(F46:Y46)</f>
        <v>5576.61</v>
      </c>
      <c r="F46" s="111">
        <v>5576.61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</row>
    <row r="47" spans="1:25" ht="12.75" outlineLevel="1">
      <c r="A47" s="132"/>
      <c r="B47" s="16"/>
      <c r="C47" s="21" t="s">
        <v>8</v>
      </c>
      <c r="D47" s="22"/>
      <c r="E47" s="113">
        <f>SUM(F47:Y47)</f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</row>
    <row r="48" spans="1:25" ht="12.75" outlineLevel="1">
      <c r="A48" s="132"/>
      <c r="B48" s="16"/>
      <c r="C48" s="17" t="s">
        <v>9</v>
      </c>
      <c r="D48" s="25">
        <v>0</v>
      </c>
      <c r="E48" s="75">
        <f>SUM(F48:Y48)</f>
        <v>-5576.61</v>
      </c>
      <c r="F48" s="115">
        <f>F47-F46</f>
        <v>-5576.61</v>
      </c>
      <c r="G48" s="115">
        <f>G47-G46</f>
        <v>0</v>
      </c>
      <c r="H48" s="115">
        <f>H47-H46</f>
        <v>0</v>
      </c>
      <c r="I48" s="115">
        <f>I47-I46</f>
        <v>0</v>
      </c>
      <c r="J48" s="115">
        <f>J47-J46</f>
        <v>0</v>
      </c>
      <c r="K48" s="115">
        <f>K47-K46</f>
        <v>0</v>
      </c>
      <c r="L48" s="115">
        <f>L47-L46</f>
        <v>0</v>
      </c>
      <c r="M48" s="115">
        <f>M47-M46</f>
        <v>0</v>
      </c>
      <c r="N48" s="115">
        <f>N47-N46</f>
        <v>0</v>
      </c>
      <c r="O48" s="115">
        <f>O47-O46</f>
        <v>0</v>
      </c>
      <c r="P48" s="115">
        <f>P47-P46</f>
        <v>0</v>
      </c>
      <c r="Q48" s="115">
        <f>Q47-Q46</f>
        <v>0</v>
      </c>
      <c r="R48" s="115">
        <f>R47-R46</f>
        <v>0</v>
      </c>
      <c r="S48" s="115">
        <f>S47-S46</f>
        <v>0</v>
      </c>
      <c r="T48" s="115">
        <f>T47-T46</f>
        <v>0</v>
      </c>
      <c r="U48" s="115">
        <f>U47-U46</f>
        <v>0</v>
      </c>
      <c r="V48" s="115">
        <f>V47-V46</f>
        <v>0</v>
      </c>
      <c r="W48" s="115">
        <f>W47-W46</f>
        <v>0</v>
      </c>
      <c r="X48" s="115">
        <f>X47-X46</f>
        <v>0</v>
      </c>
      <c r="Y48" s="115">
        <f>Y47-Y46</f>
        <v>0</v>
      </c>
    </row>
    <row r="49" spans="1:25" ht="7.5" customHeight="1" outlineLevel="1">
      <c r="A49" s="132"/>
      <c r="B49" s="38"/>
      <c r="C49" s="121"/>
      <c r="D49" s="120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.75" outlineLevel="1">
      <c r="A50" s="132"/>
      <c r="B50" s="16" t="s">
        <v>24</v>
      </c>
      <c r="C50" s="17" t="s">
        <v>6</v>
      </c>
      <c r="D50" s="110"/>
      <c r="E50" s="75">
        <v>7635.81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ht="12.75" outlineLevel="1">
      <c r="A51" s="132"/>
      <c r="B51" s="16"/>
      <c r="C51" s="17" t="s">
        <v>7</v>
      </c>
      <c r="D51" s="112"/>
      <c r="E51" s="75">
        <f>SUM(F51:Y51)</f>
        <v>438.96</v>
      </c>
      <c r="F51" s="111">
        <v>438.96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</row>
    <row r="52" spans="1:25" ht="12.75" outlineLevel="1">
      <c r="A52" s="132"/>
      <c r="B52" s="16"/>
      <c r="C52" s="21" t="s">
        <v>8</v>
      </c>
      <c r="D52" s="22"/>
      <c r="E52" s="113">
        <f>SUM(F52:Y52)</f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</row>
    <row r="53" spans="1:25" ht="12.75" outlineLevel="1">
      <c r="A53" s="132"/>
      <c r="B53" s="16"/>
      <c r="C53" s="17" t="s">
        <v>9</v>
      </c>
      <c r="D53" s="25">
        <v>0</v>
      </c>
      <c r="E53" s="75">
        <f>SUM(F53:Y53)</f>
        <v>-438.96</v>
      </c>
      <c r="F53" s="115">
        <f>F52-F51</f>
        <v>-438.96</v>
      </c>
      <c r="G53" s="115">
        <f>G52-G51</f>
        <v>0</v>
      </c>
      <c r="H53" s="115">
        <f>H52-H51</f>
        <v>0</v>
      </c>
      <c r="I53" s="115">
        <f>I52-I51</f>
        <v>0</v>
      </c>
      <c r="J53" s="115">
        <f>J52-J51</f>
        <v>0</v>
      </c>
      <c r="K53" s="115">
        <f>K52-K51</f>
        <v>0</v>
      </c>
      <c r="L53" s="115">
        <f>L52-L51</f>
        <v>0</v>
      </c>
      <c r="M53" s="115">
        <f>M52-M51</f>
        <v>0</v>
      </c>
      <c r="N53" s="115">
        <f>N52-N51</f>
        <v>0</v>
      </c>
      <c r="O53" s="115">
        <f>O52-O51</f>
        <v>0</v>
      </c>
      <c r="P53" s="115">
        <f>P52-P51</f>
        <v>0</v>
      </c>
      <c r="Q53" s="115">
        <f>Q52-Q51</f>
        <v>0</v>
      </c>
      <c r="R53" s="115">
        <f>R52-R51</f>
        <v>0</v>
      </c>
      <c r="S53" s="115">
        <f>S52-S51</f>
        <v>0</v>
      </c>
      <c r="T53" s="115">
        <f>T52-T51</f>
        <v>0</v>
      </c>
      <c r="U53" s="115">
        <f>U52-U51</f>
        <v>0</v>
      </c>
      <c r="V53" s="115">
        <f>V52-V51</f>
        <v>0</v>
      </c>
      <c r="W53" s="115">
        <f>W52-W51</f>
        <v>0</v>
      </c>
      <c r="X53" s="115">
        <f>X52-X51</f>
        <v>0</v>
      </c>
      <c r="Y53" s="115">
        <f>Y52-Y51</f>
        <v>0</v>
      </c>
    </row>
    <row r="54" spans="1:25" ht="7.5" customHeight="1" outlineLevel="1">
      <c r="A54" s="132"/>
      <c r="B54" s="38"/>
      <c r="C54" s="121"/>
      <c r="D54" s="120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.75" customHeight="1" outlineLevel="1">
      <c r="A55" s="132"/>
      <c r="B55" s="133" t="s">
        <v>36</v>
      </c>
      <c r="C55" s="17" t="s">
        <v>6</v>
      </c>
      <c r="D55" s="110"/>
      <c r="E55" s="75">
        <v>279697.09</v>
      </c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ht="12.75" outlineLevel="1">
      <c r="A56" s="132"/>
      <c r="B56" s="133"/>
      <c r="C56" s="17" t="s">
        <v>7</v>
      </c>
      <c r="D56" s="112"/>
      <c r="E56" s="75">
        <f>SUM(F56:Y56)</f>
        <v>28703.29</v>
      </c>
      <c r="F56" s="111">
        <v>28703.29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</row>
    <row r="57" spans="1:25" ht="12.75" outlineLevel="1">
      <c r="A57" s="132"/>
      <c r="B57" s="133"/>
      <c r="C57" s="21" t="s">
        <v>8</v>
      </c>
      <c r="D57" s="22"/>
      <c r="E57" s="113">
        <f>SUM(F57:Y57)</f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</row>
    <row r="58" spans="1:25" ht="12.75" outlineLevel="1">
      <c r="A58" s="132"/>
      <c r="B58" s="133"/>
      <c r="C58" s="17" t="s">
        <v>9</v>
      </c>
      <c r="D58" s="25">
        <v>0</v>
      </c>
      <c r="E58" s="75">
        <f>SUM(F58:Y58)</f>
        <v>-28703.29</v>
      </c>
      <c r="F58" s="115">
        <f>F57-F56</f>
        <v>-28703.29</v>
      </c>
      <c r="G58" s="115">
        <f>G57-G56</f>
        <v>0</v>
      </c>
      <c r="H58" s="115">
        <f>H57-H56</f>
        <v>0</v>
      </c>
      <c r="I58" s="115">
        <f>I57-I56</f>
        <v>0</v>
      </c>
      <c r="J58" s="115">
        <f>J57-J56</f>
        <v>0</v>
      </c>
      <c r="K58" s="115">
        <f>K57-K56</f>
        <v>0</v>
      </c>
      <c r="L58" s="115">
        <f>L57-L56</f>
        <v>0</v>
      </c>
      <c r="M58" s="115">
        <f>M57-M56</f>
        <v>0</v>
      </c>
      <c r="N58" s="115">
        <f>N57-N56</f>
        <v>0</v>
      </c>
      <c r="O58" s="115">
        <f>O57-O56</f>
        <v>0</v>
      </c>
      <c r="P58" s="115">
        <f>P57-P56</f>
        <v>0</v>
      </c>
      <c r="Q58" s="115">
        <f>Q57-Q56</f>
        <v>0</v>
      </c>
      <c r="R58" s="115">
        <f>R57-R56</f>
        <v>0</v>
      </c>
      <c r="S58" s="115">
        <f>S57-S56</f>
        <v>0</v>
      </c>
      <c r="T58" s="115">
        <f>T57-T56</f>
        <v>0</v>
      </c>
      <c r="U58" s="115">
        <f>U57-U56</f>
        <v>0</v>
      </c>
      <c r="V58" s="115">
        <f>V57-V56</f>
        <v>0</v>
      </c>
      <c r="W58" s="115">
        <f>W57-W56</f>
        <v>0</v>
      </c>
      <c r="X58" s="115">
        <f>X57-X56</f>
        <v>0</v>
      </c>
      <c r="Y58" s="115">
        <f>Y57-Y56</f>
        <v>0</v>
      </c>
    </row>
    <row r="59" spans="1:180" ht="12.75" customHeight="1">
      <c r="A59" s="132"/>
      <c r="B59" s="124" t="s">
        <v>40</v>
      </c>
      <c r="C59" s="81" t="s">
        <v>6</v>
      </c>
      <c r="D59" s="125"/>
      <c r="E59" s="126">
        <f>E35+E40+E45+E55+E50</f>
        <v>773101.2100000002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FQ59"/>
      <c r="FR59"/>
      <c r="FS59"/>
      <c r="FT59"/>
      <c r="FU59"/>
      <c r="FV59"/>
      <c r="FW59"/>
      <c r="FX59"/>
    </row>
    <row r="60" spans="1:180" ht="12.75">
      <c r="A60" s="132"/>
      <c r="B60" s="124"/>
      <c r="C60" s="81" t="s">
        <v>30</v>
      </c>
      <c r="D60" s="125"/>
      <c r="E60" s="126">
        <f>E36+E41+E46+E56+E51</f>
        <v>82304.54000000001</v>
      </c>
      <c r="F60" s="126">
        <f>F46+F41+F56+F36+F51</f>
        <v>82304.54000000001</v>
      </c>
      <c r="G60" s="126">
        <f>G46+G41+G56+G36+G51</f>
        <v>0</v>
      </c>
      <c r="H60" s="126">
        <f>H46+H41+H56+H36+H51</f>
        <v>0</v>
      </c>
      <c r="I60" s="126">
        <f>I46+I41+I56+I36+I51</f>
        <v>0</v>
      </c>
      <c r="J60" s="126">
        <f>J46+J41+J56+J36+J51</f>
        <v>0</v>
      </c>
      <c r="K60" s="126">
        <f>K46+K41+K56+K36+K51</f>
        <v>0</v>
      </c>
      <c r="L60" s="126">
        <f>L46+L41+L56+L36+L51</f>
        <v>0</v>
      </c>
      <c r="M60" s="126">
        <f>M46+M41+M56+M36+M51</f>
        <v>0</v>
      </c>
      <c r="N60" s="126">
        <f>N46+N41+N56+N36+N51</f>
        <v>0</v>
      </c>
      <c r="O60" s="126">
        <f>O46+O41+O56+O36+O51</f>
        <v>0</v>
      </c>
      <c r="P60" s="126">
        <f>P46+P41+P56+P36+P51</f>
        <v>0</v>
      </c>
      <c r="Q60" s="126">
        <f>Q46+Q41+Q56+Q36+Q51</f>
        <v>0</v>
      </c>
      <c r="R60" s="126">
        <f>R46+R41+R56+R36+R51</f>
        <v>0</v>
      </c>
      <c r="S60" s="126">
        <f>S46+S41+S56+S36+S51</f>
        <v>0</v>
      </c>
      <c r="T60" s="126">
        <f>T46+T41+T56+T36+T51</f>
        <v>0</v>
      </c>
      <c r="U60" s="126">
        <f>U46+U41+U56+U36+U51</f>
        <v>0</v>
      </c>
      <c r="V60" s="126">
        <f>V46+V41+V56+V36+V51</f>
        <v>0</v>
      </c>
      <c r="W60" s="126">
        <f>W46+W41+W56+W36+W51</f>
        <v>0</v>
      </c>
      <c r="X60" s="126">
        <f>X46+X41+X56+X36+X51</f>
        <v>0</v>
      </c>
      <c r="Y60" s="126">
        <f>Y46+Y41+Y56+Y36+Y51</f>
        <v>0</v>
      </c>
      <c r="FQ60"/>
      <c r="FR60"/>
      <c r="FS60"/>
      <c r="FT60"/>
      <c r="FU60"/>
      <c r="FV60"/>
      <c r="FW60"/>
      <c r="FX60"/>
    </row>
    <row r="61" spans="1:180" ht="12.75">
      <c r="A61" s="132"/>
      <c r="B61" s="124"/>
      <c r="C61" s="81" t="s">
        <v>8</v>
      </c>
      <c r="D61" s="125"/>
      <c r="E61" s="127">
        <f>E37+E42+E47+E57+E52</f>
        <v>0</v>
      </c>
      <c r="F61" s="127">
        <f>F47+F42+F57+F37+F52</f>
        <v>0</v>
      </c>
      <c r="G61" s="127">
        <f>G47+G42+G57+G37+G52</f>
        <v>0</v>
      </c>
      <c r="H61" s="127">
        <f>H47+H42+H57+H37+H52</f>
        <v>0</v>
      </c>
      <c r="I61" s="127">
        <f>I47+I42+I57+I37+I52</f>
        <v>0</v>
      </c>
      <c r="J61" s="127">
        <f>J47+J42+J57+J37+J52</f>
        <v>0</v>
      </c>
      <c r="K61" s="127">
        <f>K47+K42+K57+K37+K52</f>
        <v>0</v>
      </c>
      <c r="L61" s="127">
        <f>L47+L42+L57+L37+L52</f>
        <v>0</v>
      </c>
      <c r="M61" s="127">
        <f>M47+M42+M57+M37+M52</f>
        <v>0</v>
      </c>
      <c r="N61" s="127">
        <f>N47+N42+N57+N37+N52</f>
        <v>0</v>
      </c>
      <c r="O61" s="127">
        <f>O47+O42+O57+O37+O52</f>
        <v>0</v>
      </c>
      <c r="P61" s="127">
        <f>P47+P42+P57+P37+P52</f>
        <v>0</v>
      </c>
      <c r="Q61" s="127">
        <f>Q47+Q42+Q57+Q37+Q52</f>
        <v>0</v>
      </c>
      <c r="R61" s="127">
        <f>R47+R42+R57+R37+R52</f>
        <v>0</v>
      </c>
      <c r="S61" s="127">
        <f>S47+S42+S57+S37+S52</f>
        <v>0</v>
      </c>
      <c r="T61" s="127">
        <f>T47+T42+T57+T37+T52</f>
        <v>0</v>
      </c>
      <c r="U61" s="127">
        <f>U47+U42+U57+U37+U52</f>
        <v>0</v>
      </c>
      <c r="V61" s="127">
        <f>V47+V42+V57+V37+V52</f>
        <v>0</v>
      </c>
      <c r="W61" s="127">
        <f>W47+W42+W57+W37+W52</f>
        <v>0</v>
      </c>
      <c r="X61" s="127">
        <f>X47+X42+X57+X37+X52</f>
        <v>0</v>
      </c>
      <c r="Y61" s="127">
        <f>Y47+Y42+Y57+Y37+Y52</f>
        <v>0</v>
      </c>
      <c r="FQ61"/>
      <c r="FR61"/>
      <c r="FS61"/>
      <c r="FT61"/>
      <c r="FU61"/>
      <c r="FV61"/>
      <c r="FW61"/>
      <c r="FX61"/>
    </row>
    <row r="62" spans="1:180" ht="12.75">
      <c r="A62" s="132"/>
      <c r="B62" s="124"/>
      <c r="C62" s="81" t="s">
        <v>9</v>
      </c>
      <c r="D62" s="125"/>
      <c r="E62" s="126">
        <f>E38+E43+E48+E58+E53</f>
        <v>-82304.54000000001</v>
      </c>
      <c r="F62" s="126">
        <f>F48+F43+F58+F38+F53</f>
        <v>-82304.54000000001</v>
      </c>
      <c r="G62" s="126">
        <f>G48+G43+G58+G38+G53</f>
        <v>0</v>
      </c>
      <c r="H62" s="126">
        <f>H48+H43+H58+H38+H53</f>
        <v>0</v>
      </c>
      <c r="I62" s="126">
        <f>I48+I43+I58+I38+I53</f>
        <v>0</v>
      </c>
      <c r="J62" s="126">
        <f>J48+J43+J58+J38+J53</f>
        <v>0</v>
      </c>
      <c r="K62" s="126">
        <f>K48+K43+K58+K38+K53</f>
        <v>0</v>
      </c>
      <c r="L62" s="126">
        <f>L48+L43+L58+L38+L53</f>
        <v>0</v>
      </c>
      <c r="M62" s="126">
        <f>M48+M43+M58+M38+M53</f>
        <v>0</v>
      </c>
      <c r="N62" s="126">
        <f>N48+N43+N58+N38+N53</f>
        <v>0</v>
      </c>
      <c r="O62" s="126">
        <f>O48+O43+O58+O38+O53</f>
        <v>0</v>
      </c>
      <c r="P62" s="126">
        <f>P48+P43+P58+P38+P53</f>
        <v>0</v>
      </c>
      <c r="Q62" s="126">
        <f>Q48+Q43+Q58+Q38+Q53</f>
        <v>0</v>
      </c>
      <c r="R62" s="126">
        <f>R48+R43+R58+R38+R53</f>
        <v>0</v>
      </c>
      <c r="S62" s="126">
        <f>S48+S43+S58+S38+S53</f>
        <v>0</v>
      </c>
      <c r="T62" s="126">
        <f>T48+T43+T58+T38+T53</f>
        <v>0</v>
      </c>
      <c r="U62" s="126">
        <f>U48+U43+U58+U38+U53</f>
        <v>0</v>
      </c>
      <c r="V62" s="126">
        <f>V48+V43+V58+V38+V53</f>
        <v>0</v>
      </c>
      <c r="W62" s="126">
        <f>W48+W43+W58+W38+W53</f>
        <v>0</v>
      </c>
      <c r="X62" s="126">
        <f>X48+X43+X58+X38+X53</f>
        <v>0</v>
      </c>
      <c r="Y62" s="126">
        <f>Y48+Y43+Y58+Y38+Y53</f>
        <v>0</v>
      </c>
      <c r="FQ62"/>
      <c r="FR62"/>
      <c r="FS62"/>
      <c r="FT62"/>
      <c r="FU62"/>
      <c r="FV62"/>
      <c r="FW62"/>
      <c r="FX62"/>
    </row>
    <row r="63" spans="1:180" ht="12.75">
      <c r="A63" s="132"/>
      <c r="B63" s="124"/>
      <c r="C63" s="128" t="s">
        <v>38</v>
      </c>
      <c r="D63" s="129"/>
      <c r="E63" s="130">
        <f>E60/E59</f>
        <v>0.10646023953319124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FQ63"/>
      <c r="FR63"/>
      <c r="FS63"/>
      <c r="FT63"/>
      <c r="FU63"/>
      <c r="FV63"/>
      <c r="FW63"/>
      <c r="FX63"/>
    </row>
    <row r="64" spans="1:25" ht="12.75" outlineLevel="1">
      <c r="A64" s="132" t="s">
        <v>41</v>
      </c>
      <c r="B64" s="16" t="s">
        <v>34</v>
      </c>
      <c r="C64" s="17" t="s">
        <v>6</v>
      </c>
      <c r="D64" s="110"/>
      <c r="E64" s="75">
        <v>22111.85</v>
      </c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ht="12.75" outlineLevel="1">
      <c r="A65" s="132"/>
      <c r="B65" s="16"/>
      <c r="C65" s="17" t="s">
        <v>7</v>
      </c>
      <c r="D65" s="112"/>
      <c r="E65" s="75">
        <f>SUM(F65:Y65)</f>
        <v>2528.96</v>
      </c>
      <c r="F65" s="111">
        <v>2528.96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</row>
    <row r="66" spans="1:25" ht="12.75" outlineLevel="1">
      <c r="A66" s="132"/>
      <c r="B66" s="16"/>
      <c r="C66" s="21" t="s">
        <v>8</v>
      </c>
      <c r="D66" s="22"/>
      <c r="E66" s="113">
        <f>SUM(F66:Y66)</f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</row>
    <row r="67" spans="1:25" ht="12.75" outlineLevel="1">
      <c r="A67" s="132"/>
      <c r="B67" s="16"/>
      <c r="C67" s="17" t="s">
        <v>9</v>
      </c>
      <c r="D67" s="25">
        <v>0</v>
      </c>
      <c r="E67" s="75">
        <f>SUM(F67:Y67)</f>
        <v>-2528.96</v>
      </c>
      <c r="F67" s="115">
        <f>F66-F65</f>
        <v>-2528.96</v>
      </c>
      <c r="G67" s="115">
        <f>G66-G65</f>
        <v>0</v>
      </c>
      <c r="H67" s="115">
        <f>H66-H65</f>
        <v>0</v>
      </c>
      <c r="I67" s="115">
        <f>I66-I65</f>
        <v>0</v>
      </c>
      <c r="J67" s="115">
        <f>J66-J65</f>
        <v>0</v>
      </c>
      <c r="K67" s="115">
        <f>K66-K65</f>
        <v>0</v>
      </c>
      <c r="L67" s="115">
        <f>L66-L65</f>
        <v>0</v>
      </c>
      <c r="M67" s="115">
        <f>M66-M65</f>
        <v>0</v>
      </c>
      <c r="N67" s="115">
        <f>N66-N65</f>
        <v>0</v>
      </c>
      <c r="O67" s="115">
        <f>O66-O65</f>
        <v>0</v>
      </c>
      <c r="P67" s="115">
        <f>P66-P65</f>
        <v>0</v>
      </c>
      <c r="Q67" s="115">
        <f>Q66-Q65</f>
        <v>0</v>
      </c>
      <c r="R67" s="115">
        <f>R66-R65</f>
        <v>0</v>
      </c>
      <c r="S67" s="115">
        <f>S66-S65</f>
        <v>0</v>
      </c>
      <c r="T67" s="115">
        <f>T66-T65</f>
        <v>0</v>
      </c>
      <c r="U67" s="115">
        <f>U66-U65</f>
        <v>0</v>
      </c>
      <c r="V67" s="115">
        <f>V66-V65</f>
        <v>0</v>
      </c>
      <c r="W67" s="115">
        <f>W66-W65</f>
        <v>0</v>
      </c>
      <c r="X67" s="115">
        <f>X66-X65</f>
        <v>0</v>
      </c>
      <c r="Y67" s="115">
        <f>Y66-Y65</f>
        <v>0</v>
      </c>
    </row>
    <row r="68" spans="1:25" ht="7.5" customHeight="1" outlineLevel="1">
      <c r="A68" s="132"/>
      <c r="B68" s="38"/>
      <c r="C68" s="26"/>
      <c r="D68" s="116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.75" outlineLevel="1">
      <c r="A69" s="132"/>
      <c r="B69" s="16" t="s">
        <v>35</v>
      </c>
      <c r="C69" s="17" t="s">
        <v>6</v>
      </c>
      <c r="D69" s="110"/>
      <c r="E69" s="75">
        <v>173155.94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ht="12.75" outlineLevel="1">
      <c r="A70" s="132"/>
      <c r="B70" s="16"/>
      <c r="C70" s="17" t="s">
        <v>7</v>
      </c>
      <c r="D70" s="112"/>
      <c r="E70" s="75">
        <f>SUM(F70:Y70)</f>
        <v>19027.11</v>
      </c>
      <c r="F70" s="111">
        <v>19027.11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</row>
    <row r="71" spans="1:25" ht="12.75" outlineLevel="1">
      <c r="A71" s="132"/>
      <c r="B71" s="16"/>
      <c r="C71" s="21" t="s">
        <v>8</v>
      </c>
      <c r="D71" s="22"/>
      <c r="E71" s="113">
        <f>SUM(F71:Y71)</f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</row>
    <row r="72" spans="1:25" ht="12.75" outlineLevel="1">
      <c r="A72" s="132"/>
      <c r="B72" s="16"/>
      <c r="C72" s="17" t="s">
        <v>9</v>
      </c>
      <c r="D72" s="25">
        <v>0</v>
      </c>
      <c r="E72" s="75">
        <f>SUM(F72:Y72)</f>
        <v>-19027.11</v>
      </c>
      <c r="F72" s="115">
        <f>F71-F70</f>
        <v>-19027.11</v>
      </c>
      <c r="G72" s="115">
        <f>G71-G70</f>
        <v>0</v>
      </c>
      <c r="H72" s="115">
        <f>H71-H70</f>
        <v>0</v>
      </c>
      <c r="I72" s="115">
        <f>I71-I70</f>
        <v>0</v>
      </c>
      <c r="J72" s="115">
        <f>J71-J70</f>
        <v>0</v>
      </c>
      <c r="K72" s="115">
        <f>K71-K70</f>
        <v>0</v>
      </c>
      <c r="L72" s="115">
        <f>L71-L70</f>
        <v>0</v>
      </c>
      <c r="M72" s="115">
        <f>M71-M70</f>
        <v>0</v>
      </c>
      <c r="N72" s="115">
        <f>N71-N70</f>
        <v>0</v>
      </c>
      <c r="O72" s="115">
        <f>O71-O70</f>
        <v>0</v>
      </c>
      <c r="P72" s="115">
        <f>P71-P70</f>
        <v>0</v>
      </c>
      <c r="Q72" s="115">
        <f>Q71-Q70</f>
        <v>0</v>
      </c>
      <c r="R72" s="115">
        <f>R71-R70</f>
        <v>0</v>
      </c>
      <c r="S72" s="115">
        <f>S71-S70</f>
        <v>0</v>
      </c>
      <c r="T72" s="115">
        <f>T71-T70</f>
        <v>0</v>
      </c>
      <c r="U72" s="115">
        <f>U71-U70</f>
        <v>0</v>
      </c>
      <c r="V72" s="115">
        <f>V71-V70</f>
        <v>0</v>
      </c>
      <c r="W72" s="115">
        <f>W71-W70</f>
        <v>0</v>
      </c>
      <c r="X72" s="115">
        <f>X71-X70</f>
        <v>0</v>
      </c>
      <c r="Y72" s="115">
        <f>Y71-Y70</f>
        <v>0</v>
      </c>
    </row>
    <row r="73" spans="1:25" ht="7.5" customHeight="1" outlineLevel="1">
      <c r="A73" s="132"/>
      <c r="B73" s="38"/>
      <c r="C73" s="121"/>
      <c r="D73" s="122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.75" outlineLevel="1">
      <c r="A74" s="132"/>
      <c r="B74" s="16" t="s">
        <v>20</v>
      </c>
      <c r="C74" s="17" t="s">
        <v>6</v>
      </c>
      <c r="D74" s="110"/>
      <c r="E74" s="75">
        <v>23286.79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2.75" outlineLevel="1">
      <c r="A75" s="132"/>
      <c r="B75" s="16"/>
      <c r="C75" s="17" t="s">
        <v>7</v>
      </c>
      <c r="D75" s="112"/>
      <c r="E75" s="75">
        <f>SUM(F75:Y75)</f>
        <v>3142.56</v>
      </c>
      <c r="F75" s="111">
        <v>3142.56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</row>
    <row r="76" spans="1:25" ht="12.75" outlineLevel="1">
      <c r="A76" s="132"/>
      <c r="B76" s="16"/>
      <c r="C76" s="21" t="s">
        <v>8</v>
      </c>
      <c r="D76" s="22"/>
      <c r="E76" s="113">
        <f>SUM(F76:Y76)</f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</row>
    <row r="77" spans="1:25" ht="12.75" outlineLevel="1">
      <c r="A77" s="132"/>
      <c r="B77" s="16"/>
      <c r="C77" s="17" t="s">
        <v>9</v>
      </c>
      <c r="D77" s="25">
        <v>0</v>
      </c>
      <c r="E77" s="75">
        <f>SUM(F77:Y77)</f>
        <v>-3142.56</v>
      </c>
      <c r="F77" s="115">
        <f>F76-F75</f>
        <v>-3142.56</v>
      </c>
      <c r="G77" s="115">
        <f>G76-G75</f>
        <v>0</v>
      </c>
      <c r="H77" s="115">
        <f>H76-H75</f>
        <v>0</v>
      </c>
      <c r="I77" s="115">
        <f>I76-I75</f>
        <v>0</v>
      </c>
      <c r="J77" s="115">
        <f>J76-J75</f>
        <v>0</v>
      </c>
      <c r="K77" s="115">
        <f>K76-K75</f>
        <v>0</v>
      </c>
      <c r="L77" s="115">
        <f>L76-L75</f>
        <v>0</v>
      </c>
      <c r="M77" s="115">
        <f>M76-M75</f>
        <v>0</v>
      </c>
      <c r="N77" s="115">
        <f>N76-N75</f>
        <v>0</v>
      </c>
      <c r="O77" s="115">
        <f>O76-O75</f>
        <v>0</v>
      </c>
      <c r="P77" s="115">
        <f>P76-P75</f>
        <v>0</v>
      </c>
      <c r="Q77" s="115">
        <f>Q76-Q75</f>
        <v>0</v>
      </c>
      <c r="R77" s="115">
        <f>R76-R75</f>
        <v>0</v>
      </c>
      <c r="S77" s="115">
        <f>S76-S75</f>
        <v>0</v>
      </c>
      <c r="T77" s="115">
        <f>T76-T75</f>
        <v>0</v>
      </c>
      <c r="U77" s="115">
        <f>U76-U75</f>
        <v>0</v>
      </c>
      <c r="V77" s="115">
        <f>V76-V75</f>
        <v>0</v>
      </c>
      <c r="W77" s="115">
        <f>W76-W75</f>
        <v>0</v>
      </c>
      <c r="X77" s="115">
        <f>X76-X75</f>
        <v>0</v>
      </c>
      <c r="Y77" s="115">
        <f>Y76-Y75</f>
        <v>0</v>
      </c>
    </row>
    <row r="78" spans="1:25" ht="7.5" customHeight="1" outlineLevel="1">
      <c r="A78" s="132"/>
      <c r="B78" s="38"/>
      <c r="C78" s="121"/>
      <c r="D78" s="120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12.75" outlineLevel="1">
      <c r="A79" s="132"/>
      <c r="B79" s="16" t="s">
        <v>24</v>
      </c>
      <c r="C79" s="17" t="s">
        <v>6</v>
      </c>
      <c r="D79" s="110"/>
      <c r="E79" s="75">
        <v>5816.25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ht="12.75" outlineLevel="1">
      <c r="A80" s="132"/>
      <c r="B80" s="16"/>
      <c r="C80" s="17" t="s">
        <v>7</v>
      </c>
      <c r="D80" s="112"/>
      <c r="E80" s="75">
        <f>SUM(F80:Y80)</f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</row>
    <row r="81" spans="1:25" ht="12.75" outlineLevel="1">
      <c r="A81" s="132"/>
      <c r="B81" s="16"/>
      <c r="C81" s="21" t="s">
        <v>8</v>
      </c>
      <c r="D81" s="22"/>
      <c r="E81" s="113">
        <f>SUM(F81:Y81)</f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</row>
    <row r="82" spans="1:25" ht="12.75" outlineLevel="1">
      <c r="A82" s="132"/>
      <c r="B82" s="16"/>
      <c r="C82" s="17" t="s">
        <v>9</v>
      </c>
      <c r="D82" s="25"/>
      <c r="E82" s="75">
        <f>SUM(F82:Y82)</f>
        <v>0</v>
      </c>
      <c r="F82" s="115">
        <f>F81-F80</f>
        <v>0</v>
      </c>
      <c r="G82" s="115">
        <f>G81-G80</f>
        <v>0</v>
      </c>
      <c r="H82" s="115">
        <f>H81-H80</f>
        <v>0</v>
      </c>
      <c r="I82" s="115">
        <f>I81-I80</f>
        <v>0</v>
      </c>
      <c r="J82" s="115">
        <f>J81-J80</f>
        <v>0</v>
      </c>
      <c r="K82" s="115">
        <f>K81-K80</f>
        <v>0</v>
      </c>
      <c r="L82" s="115">
        <f>L81-L80</f>
        <v>0</v>
      </c>
      <c r="M82" s="115">
        <f>M81-M80</f>
        <v>0</v>
      </c>
      <c r="N82" s="115">
        <f>N81-N80</f>
        <v>0</v>
      </c>
      <c r="O82" s="115">
        <f>O81-O80</f>
        <v>0</v>
      </c>
      <c r="P82" s="115">
        <f>P81-P80</f>
        <v>0</v>
      </c>
      <c r="Q82" s="115">
        <f>Q81-Q80</f>
        <v>0</v>
      </c>
      <c r="R82" s="115">
        <f>R81-R80</f>
        <v>0</v>
      </c>
      <c r="S82" s="115">
        <f>S81-S80</f>
        <v>0</v>
      </c>
      <c r="T82" s="115">
        <f>T81-T80</f>
        <v>0</v>
      </c>
      <c r="U82" s="115">
        <f>U81-U80</f>
        <v>0</v>
      </c>
      <c r="V82" s="115">
        <f>V81-V80</f>
        <v>0</v>
      </c>
      <c r="W82" s="115">
        <f>W81-W80</f>
        <v>0</v>
      </c>
      <c r="X82" s="115">
        <f>X81-X80</f>
        <v>0</v>
      </c>
      <c r="Y82" s="115">
        <f>Y81-Y80</f>
        <v>0</v>
      </c>
    </row>
    <row r="83" spans="1:25" ht="7.5" customHeight="1" outlineLevel="1">
      <c r="A83" s="132"/>
      <c r="B83" s="38"/>
      <c r="C83" s="121"/>
      <c r="D83" s="120"/>
      <c r="E83" s="117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1:25" ht="12.75" customHeight="1" outlineLevel="1">
      <c r="A84" s="132"/>
      <c r="B84" s="133" t="s">
        <v>36</v>
      </c>
      <c r="C84" s="17" t="s">
        <v>6</v>
      </c>
      <c r="D84" s="110"/>
      <c r="E84" s="75">
        <v>71368.7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ht="12.75" outlineLevel="1">
      <c r="A85" s="132"/>
      <c r="B85" s="133"/>
      <c r="C85" s="17" t="s">
        <v>7</v>
      </c>
      <c r="D85" s="112"/>
      <c r="E85" s="75">
        <f>SUM(F85:Y85)</f>
        <v>8490.63</v>
      </c>
      <c r="F85" s="111">
        <v>8490.63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</row>
    <row r="86" spans="1:25" ht="12.75" outlineLevel="1">
      <c r="A86" s="132"/>
      <c r="B86" s="133"/>
      <c r="C86" s="21" t="s">
        <v>8</v>
      </c>
      <c r="D86" s="22"/>
      <c r="E86" s="113">
        <f>SUM(F86:Y86)</f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0</v>
      </c>
      <c r="V86" s="114">
        <v>0</v>
      </c>
      <c r="W86" s="114">
        <v>0</v>
      </c>
      <c r="X86" s="114">
        <v>0</v>
      </c>
      <c r="Y86" s="114">
        <v>0</v>
      </c>
    </row>
    <row r="87" spans="1:25" ht="12.75" outlineLevel="1">
      <c r="A87" s="132"/>
      <c r="B87" s="133"/>
      <c r="C87" s="17" t="s">
        <v>9</v>
      </c>
      <c r="D87" s="25">
        <v>0</v>
      </c>
      <c r="E87" s="75">
        <f>SUM(F87:Y87)</f>
        <v>-8490.63</v>
      </c>
      <c r="F87" s="115">
        <f>F86-F85</f>
        <v>-8490.63</v>
      </c>
      <c r="G87" s="115">
        <f>G86-G85</f>
        <v>0</v>
      </c>
      <c r="H87" s="115">
        <f>H86-H85</f>
        <v>0</v>
      </c>
      <c r="I87" s="115">
        <f>I86-I85</f>
        <v>0</v>
      </c>
      <c r="J87" s="115">
        <f>J86-J85</f>
        <v>0</v>
      </c>
      <c r="K87" s="115">
        <f>K86-K85</f>
        <v>0</v>
      </c>
      <c r="L87" s="115">
        <f>L86-L85</f>
        <v>0</v>
      </c>
      <c r="M87" s="115">
        <f>M86-M85</f>
        <v>0</v>
      </c>
      <c r="N87" s="115">
        <f>N86-N85</f>
        <v>0</v>
      </c>
      <c r="O87" s="115">
        <f>O86-O85</f>
        <v>0</v>
      </c>
      <c r="P87" s="115">
        <f>P86-P85</f>
        <v>0</v>
      </c>
      <c r="Q87" s="115">
        <f>Q86-Q85</f>
        <v>0</v>
      </c>
      <c r="R87" s="115">
        <f>R86-R85</f>
        <v>0</v>
      </c>
      <c r="S87" s="115">
        <f>S86-S85</f>
        <v>0</v>
      </c>
      <c r="T87" s="115">
        <f>T86-T85</f>
        <v>0</v>
      </c>
      <c r="U87" s="115">
        <f>U86-U85</f>
        <v>0</v>
      </c>
      <c r="V87" s="115">
        <f>V86-V85</f>
        <v>0</v>
      </c>
      <c r="W87" s="115">
        <f>W86-W85</f>
        <v>0</v>
      </c>
      <c r="X87" s="115">
        <f>X86-X85</f>
        <v>0</v>
      </c>
      <c r="Y87" s="115">
        <f>Y86-Y85</f>
        <v>0</v>
      </c>
    </row>
    <row r="88" spans="1:180" ht="12.75" customHeight="1">
      <c r="A88" s="132"/>
      <c r="B88" s="124" t="s">
        <v>42</v>
      </c>
      <c r="C88" s="81" t="s">
        <v>6</v>
      </c>
      <c r="D88" s="125"/>
      <c r="E88" s="126">
        <f>E64+E69+E74+E84+E79</f>
        <v>295739.53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FQ88"/>
      <c r="FR88"/>
      <c r="FS88"/>
      <c r="FT88"/>
      <c r="FU88"/>
      <c r="FV88"/>
      <c r="FW88"/>
      <c r="FX88"/>
    </row>
    <row r="89" spans="1:180" ht="12.75">
      <c r="A89" s="132"/>
      <c r="B89" s="124"/>
      <c r="C89" s="81" t="s">
        <v>30</v>
      </c>
      <c r="D89" s="125"/>
      <c r="E89" s="126">
        <f>E65+E70+E75+E85+E80</f>
        <v>33189.26</v>
      </c>
      <c r="F89" s="126">
        <f>F75+F70+F85+F65+F80</f>
        <v>33189.26</v>
      </c>
      <c r="G89" s="126">
        <f>G75+G70+G85+G65+G80</f>
        <v>0</v>
      </c>
      <c r="H89" s="126">
        <f>H75+H70+H85+H65+H80</f>
        <v>0</v>
      </c>
      <c r="I89" s="126">
        <f>I75+I70+I85+I65+I80</f>
        <v>0</v>
      </c>
      <c r="J89" s="126">
        <f>J75+J70+J85+J65+J80</f>
        <v>0</v>
      </c>
      <c r="K89" s="126">
        <f>K75+K70+K85+K65+K80</f>
        <v>0</v>
      </c>
      <c r="L89" s="126">
        <f>L75+L70+L85+L65+L80</f>
        <v>0</v>
      </c>
      <c r="M89" s="126">
        <f>M75+M70+M85+M65+M80</f>
        <v>0</v>
      </c>
      <c r="N89" s="126">
        <f>N75+N70+N85+N65+N80</f>
        <v>0</v>
      </c>
      <c r="O89" s="126">
        <f>O75+O70+O85+O65+O80</f>
        <v>0</v>
      </c>
      <c r="P89" s="126">
        <f>P75+P70+P85+P65+P80</f>
        <v>0</v>
      </c>
      <c r="Q89" s="126">
        <f>Q75+Q70+Q85+Q65+Q80</f>
        <v>0</v>
      </c>
      <c r="R89" s="126">
        <f>R75+R70+R85+R65+R80</f>
        <v>0</v>
      </c>
      <c r="S89" s="126">
        <f>S75+S70+S85+S65+S80</f>
        <v>0</v>
      </c>
      <c r="T89" s="126">
        <f>T75+T70+T85+T65+T80</f>
        <v>0</v>
      </c>
      <c r="U89" s="126">
        <f>U75+U70+U85+U65+U80</f>
        <v>0</v>
      </c>
      <c r="V89" s="126">
        <f>V75+V70+V85+V65+V80</f>
        <v>0</v>
      </c>
      <c r="W89" s="126">
        <f>W75+W70+W85+W65+W80</f>
        <v>0</v>
      </c>
      <c r="X89" s="126">
        <f>X75+X70+X85+X65+X80</f>
        <v>0</v>
      </c>
      <c r="Y89" s="126">
        <f>Y75+Y70+Y85+Y65+Y80</f>
        <v>0</v>
      </c>
      <c r="FQ89"/>
      <c r="FR89"/>
      <c r="FS89"/>
      <c r="FT89"/>
      <c r="FU89"/>
      <c r="FV89"/>
      <c r="FW89"/>
      <c r="FX89"/>
    </row>
    <row r="90" spans="1:180" ht="12.75">
      <c r="A90" s="132"/>
      <c r="B90" s="124"/>
      <c r="C90" s="81" t="s">
        <v>8</v>
      </c>
      <c r="D90" s="125"/>
      <c r="E90" s="127">
        <f>E66+E71+E76+E86+E81</f>
        <v>0</v>
      </c>
      <c r="F90" s="127">
        <f>F76+F71+F86+F66+F81</f>
        <v>0</v>
      </c>
      <c r="G90" s="127">
        <f>G76+G71+G86+G66+G81</f>
        <v>0</v>
      </c>
      <c r="H90" s="127">
        <f>H76+H71+H86+H66+H81</f>
        <v>0</v>
      </c>
      <c r="I90" s="127">
        <f>I76+I71+I86+I66+I81</f>
        <v>0</v>
      </c>
      <c r="J90" s="127">
        <f>J76+J71+J86+J66+J81</f>
        <v>0</v>
      </c>
      <c r="K90" s="127">
        <f>K76+K71+K86+K66+K81</f>
        <v>0</v>
      </c>
      <c r="L90" s="127">
        <f>L76+L71+L86+L66+L81</f>
        <v>0</v>
      </c>
      <c r="M90" s="127">
        <f>M76+M71+M86+M66+M81</f>
        <v>0</v>
      </c>
      <c r="N90" s="127">
        <f>N76+N71+N86+N66+N81</f>
        <v>0</v>
      </c>
      <c r="O90" s="127">
        <f>O76+O71+O86+O66+O81</f>
        <v>0</v>
      </c>
      <c r="P90" s="127">
        <f>P76+P71+P86+P66+P81</f>
        <v>0</v>
      </c>
      <c r="Q90" s="127">
        <f>Q76+Q71+Q86+Q66+Q81</f>
        <v>0</v>
      </c>
      <c r="R90" s="127">
        <f>R76+R71+R86+R66+R81</f>
        <v>0</v>
      </c>
      <c r="S90" s="127">
        <f>S76+S71+S86+S66+S81</f>
        <v>0</v>
      </c>
      <c r="T90" s="127">
        <f>T76+T71+T86+T66+T81</f>
        <v>0</v>
      </c>
      <c r="U90" s="127">
        <f>U76+U71+U86+U66+U81</f>
        <v>0</v>
      </c>
      <c r="V90" s="127">
        <f>V76+V71+V86+V66+V81</f>
        <v>0</v>
      </c>
      <c r="W90" s="127">
        <f>W76+W71+W86+W66+W81</f>
        <v>0</v>
      </c>
      <c r="X90" s="127">
        <f>X76+X71+X86+X66+X81</f>
        <v>0</v>
      </c>
      <c r="Y90" s="127">
        <f>Y76+Y71+Y86+Y66+Y81</f>
        <v>0</v>
      </c>
      <c r="FQ90"/>
      <c r="FR90"/>
      <c r="FS90"/>
      <c r="FT90"/>
      <c r="FU90"/>
      <c r="FV90"/>
      <c r="FW90"/>
      <c r="FX90"/>
    </row>
    <row r="91" spans="1:180" ht="12.75">
      <c r="A91" s="132"/>
      <c r="B91" s="124"/>
      <c r="C91" s="81" t="s">
        <v>9</v>
      </c>
      <c r="D91" s="125"/>
      <c r="E91" s="126">
        <f>E67+E72+E77+E87+E82</f>
        <v>-33189.26</v>
      </c>
      <c r="F91" s="126">
        <f>F77+F72+F87+F67+F82</f>
        <v>-33189.26</v>
      </c>
      <c r="G91" s="126">
        <f>G77+G72+G87+G67+G82</f>
        <v>0</v>
      </c>
      <c r="H91" s="126">
        <f>H77+H72+H87+H67+H82</f>
        <v>0</v>
      </c>
      <c r="I91" s="126">
        <f>I77+I72+I87+I67+I82</f>
        <v>0</v>
      </c>
      <c r="J91" s="126">
        <f>J77+J72+J87+J67+J82</f>
        <v>0</v>
      </c>
      <c r="K91" s="126">
        <f>K77+K72+K87+K67+K82</f>
        <v>0</v>
      </c>
      <c r="L91" s="126">
        <f>L77+L72+L87+L67+L82</f>
        <v>0</v>
      </c>
      <c r="M91" s="126">
        <f>M77+M72+M87+M67+M82</f>
        <v>0</v>
      </c>
      <c r="N91" s="126">
        <f>N77+N72+N87+N67+N82</f>
        <v>0</v>
      </c>
      <c r="O91" s="126">
        <f>O77+O72+O87+O67+O82</f>
        <v>0</v>
      </c>
      <c r="P91" s="126">
        <f>P77+P72+P87+P67+P82</f>
        <v>0</v>
      </c>
      <c r="Q91" s="126">
        <f>Q77+Q72+Q87+Q67+Q82</f>
        <v>0</v>
      </c>
      <c r="R91" s="126">
        <f>R77+R72+R87+R67+R82</f>
        <v>0</v>
      </c>
      <c r="S91" s="126">
        <f>S77+S72+S87+S67+S82</f>
        <v>0</v>
      </c>
      <c r="T91" s="126">
        <f>T77+T72+T87+T67+T82</f>
        <v>0</v>
      </c>
      <c r="U91" s="126">
        <f>U77+U72+U87+U67+U82</f>
        <v>0</v>
      </c>
      <c r="V91" s="126">
        <f>V77+V72+V87+V67+V82</f>
        <v>0</v>
      </c>
      <c r="W91" s="126">
        <f>W77+W72+W87+W67+W82</f>
        <v>0</v>
      </c>
      <c r="X91" s="126">
        <f>X77+X72+X87+X67+X82</f>
        <v>0</v>
      </c>
      <c r="Y91" s="126">
        <f>Y77+Y72+Y87+Y67+Y82</f>
        <v>0</v>
      </c>
      <c r="FQ91"/>
      <c r="FR91"/>
      <c r="FS91"/>
      <c r="FT91"/>
      <c r="FU91"/>
      <c r="FV91"/>
      <c r="FW91"/>
      <c r="FX91"/>
    </row>
    <row r="92" spans="1:180" ht="12.75">
      <c r="A92" s="132"/>
      <c r="B92" s="124"/>
      <c r="C92" s="128" t="s">
        <v>38</v>
      </c>
      <c r="D92" s="129"/>
      <c r="E92" s="130">
        <f>E89/E88</f>
        <v>0.11222463226339745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FQ92"/>
      <c r="FR92"/>
      <c r="FS92"/>
      <c r="FT92"/>
      <c r="FU92"/>
      <c r="FV92"/>
      <c r="FW92"/>
      <c r="FX92"/>
    </row>
    <row r="93" spans="1:25" ht="12.75" outlineLevel="1">
      <c r="A93" s="132" t="s">
        <v>43</v>
      </c>
      <c r="B93" s="16" t="s">
        <v>34</v>
      </c>
      <c r="C93" s="17" t="s">
        <v>6</v>
      </c>
      <c r="D93" s="110"/>
      <c r="E93" s="75">
        <v>22297.03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ht="12.75" outlineLevel="1">
      <c r="A94" s="132"/>
      <c r="B94" s="16"/>
      <c r="C94" s="17" t="s">
        <v>7</v>
      </c>
      <c r="D94" s="112"/>
      <c r="E94" s="75">
        <f>SUM(F94:Y94)</f>
        <v>3247.38</v>
      </c>
      <c r="F94" s="111">
        <v>3247.38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</row>
    <row r="95" spans="1:25" ht="12.75" outlineLevel="1">
      <c r="A95" s="132"/>
      <c r="B95" s="16"/>
      <c r="C95" s="21" t="s">
        <v>8</v>
      </c>
      <c r="D95" s="22"/>
      <c r="E95" s="113">
        <f>SUM(F95:Y95)</f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</row>
    <row r="96" spans="1:25" ht="12.75" outlineLevel="1">
      <c r="A96" s="132"/>
      <c r="B96" s="16"/>
      <c r="C96" s="17" t="s">
        <v>9</v>
      </c>
      <c r="D96" s="25">
        <v>0</v>
      </c>
      <c r="E96" s="75">
        <f>SUM(F96:Y96)</f>
        <v>-3247.38</v>
      </c>
      <c r="F96" s="115">
        <f>F95-F94</f>
        <v>-3247.38</v>
      </c>
      <c r="G96" s="115">
        <f>G95-G94</f>
        <v>0</v>
      </c>
      <c r="H96" s="115">
        <f>H95-H94</f>
        <v>0</v>
      </c>
      <c r="I96" s="115">
        <f>I95-I94</f>
        <v>0</v>
      </c>
      <c r="J96" s="115">
        <f>J95-J94</f>
        <v>0</v>
      </c>
      <c r="K96" s="115">
        <f>K95-K94</f>
        <v>0</v>
      </c>
      <c r="L96" s="115">
        <f>L95-L94</f>
        <v>0</v>
      </c>
      <c r="M96" s="115">
        <f>M95-M94</f>
        <v>0</v>
      </c>
      <c r="N96" s="115">
        <f>N95-N94</f>
        <v>0</v>
      </c>
      <c r="O96" s="115">
        <f>O95-O94</f>
        <v>0</v>
      </c>
      <c r="P96" s="115">
        <f>P95-P94</f>
        <v>0</v>
      </c>
      <c r="Q96" s="115">
        <f>Q95-Q94</f>
        <v>0</v>
      </c>
      <c r="R96" s="115">
        <f>R95-R94</f>
        <v>0</v>
      </c>
      <c r="S96" s="115">
        <f>S95-S94</f>
        <v>0</v>
      </c>
      <c r="T96" s="115">
        <f>T95-T94</f>
        <v>0</v>
      </c>
      <c r="U96" s="115">
        <f>U95-U94</f>
        <v>0</v>
      </c>
      <c r="V96" s="115">
        <f>V95-V94</f>
        <v>0</v>
      </c>
      <c r="W96" s="115">
        <f>W95-W94</f>
        <v>0</v>
      </c>
      <c r="X96" s="115">
        <f>X95-X94</f>
        <v>0</v>
      </c>
      <c r="Y96" s="115">
        <f>Y95-Y94</f>
        <v>0</v>
      </c>
    </row>
    <row r="97" spans="1:25" ht="7.5" customHeight="1" outlineLevel="1">
      <c r="A97" s="132"/>
      <c r="B97" s="38"/>
      <c r="C97" s="26"/>
      <c r="D97" s="116"/>
      <c r="E97" s="117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</row>
    <row r="98" spans="1:25" ht="12.75" outlineLevel="1">
      <c r="A98" s="132"/>
      <c r="B98" s="16" t="s">
        <v>5</v>
      </c>
      <c r="C98" s="17" t="s">
        <v>6</v>
      </c>
      <c r="D98" s="110"/>
      <c r="E98" s="75">
        <v>0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ht="12.75" outlineLevel="1">
      <c r="A99" s="132"/>
      <c r="B99" s="16"/>
      <c r="C99" s="17" t="s">
        <v>7</v>
      </c>
      <c r="D99" s="112"/>
      <c r="E99" s="75">
        <f>SUM(F99:Y99)</f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</row>
    <row r="100" spans="1:25" ht="12.75" outlineLevel="1">
      <c r="A100" s="132"/>
      <c r="B100" s="16"/>
      <c r="C100" s="21" t="s">
        <v>8</v>
      </c>
      <c r="D100" s="22"/>
      <c r="E100" s="113">
        <f>SUM(F100:Y100)</f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</row>
    <row r="101" spans="1:25" ht="12.75" outlineLevel="1">
      <c r="A101" s="132"/>
      <c r="B101" s="16"/>
      <c r="C101" s="17" t="s">
        <v>9</v>
      </c>
      <c r="D101" s="25">
        <v>0</v>
      </c>
      <c r="E101" s="75">
        <f>SUM(F101:Y101)</f>
        <v>0</v>
      </c>
      <c r="F101" s="115">
        <f>F100-F99</f>
        <v>0</v>
      </c>
      <c r="G101" s="115">
        <f>G100-G99</f>
        <v>0</v>
      </c>
      <c r="H101" s="115">
        <f>H100-H99</f>
        <v>0</v>
      </c>
      <c r="I101" s="115">
        <f>I100-I99</f>
        <v>0</v>
      </c>
      <c r="J101" s="115">
        <f>J100-J99</f>
        <v>0</v>
      </c>
      <c r="K101" s="115">
        <f>K100-K99</f>
        <v>0</v>
      </c>
      <c r="L101" s="115">
        <f>L100-L99</f>
        <v>0</v>
      </c>
      <c r="M101" s="115">
        <f>M100-M99</f>
        <v>0</v>
      </c>
      <c r="N101" s="115">
        <f>N100-N99</f>
        <v>0</v>
      </c>
      <c r="O101" s="115">
        <f>O100-O99</f>
        <v>0</v>
      </c>
      <c r="P101" s="115">
        <f>P100-P99</f>
        <v>0</v>
      </c>
      <c r="Q101" s="115">
        <f>Q100-Q99</f>
        <v>0</v>
      </c>
      <c r="R101" s="115">
        <f>R100-R99</f>
        <v>0</v>
      </c>
      <c r="S101" s="115">
        <f>S100-S99</f>
        <v>0</v>
      </c>
      <c r="T101" s="115">
        <f>T100-T99</f>
        <v>0</v>
      </c>
      <c r="U101" s="115">
        <f>U100-U99</f>
        <v>0</v>
      </c>
      <c r="V101" s="115">
        <f>V100-V99</f>
        <v>0</v>
      </c>
      <c r="W101" s="115">
        <f>W100-W99</f>
        <v>0</v>
      </c>
      <c r="X101" s="115">
        <f>X100-X99</f>
        <v>0</v>
      </c>
      <c r="Y101" s="115">
        <f>Y100-Y99</f>
        <v>0</v>
      </c>
    </row>
    <row r="102" spans="1:25" ht="9" customHeight="1" outlineLevel="1">
      <c r="A102" s="132"/>
      <c r="B102" s="38"/>
      <c r="C102" s="26"/>
      <c r="D102" s="116"/>
      <c r="E102" s="117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1:25" ht="12.75" outlineLevel="1">
      <c r="A103" s="132"/>
      <c r="B103" s="16" t="s">
        <v>35</v>
      </c>
      <c r="C103" s="17" t="s">
        <v>6</v>
      </c>
      <c r="D103" s="110"/>
      <c r="E103" s="75">
        <v>128064.35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</row>
    <row r="104" spans="1:25" ht="12.75" outlineLevel="1">
      <c r="A104" s="132"/>
      <c r="B104" s="16"/>
      <c r="C104" s="17" t="s">
        <v>7</v>
      </c>
      <c r="D104" s="112"/>
      <c r="E104" s="75">
        <f>SUM(F104:Y104)</f>
        <v>21810.02</v>
      </c>
      <c r="F104" s="111">
        <v>21810.02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</row>
    <row r="105" spans="1:25" ht="12.75" outlineLevel="1">
      <c r="A105" s="132"/>
      <c r="B105" s="16"/>
      <c r="C105" s="21" t="s">
        <v>8</v>
      </c>
      <c r="D105" s="22"/>
      <c r="E105" s="113">
        <f>SUM(F105:Y105)</f>
        <v>0</v>
      </c>
      <c r="F105" s="114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</row>
    <row r="106" spans="1:25" ht="12.75" outlineLevel="1">
      <c r="A106" s="132"/>
      <c r="B106" s="16"/>
      <c r="C106" s="17" t="s">
        <v>9</v>
      </c>
      <c r="D106" s="25">
        <v>0</v>
      </c>
      <c r="E106" s="75">
        <f>SUM(F106:Y106)</f>
        <v>-21810.02</v>
      </c>
      <c r="F106" s="115">
        <f>F105-F104</f>
        <v>-21810.02</v>
      </c>
      <c r="G106" s="115">
        <f>G105-G104</f>
        <v>0</v>
      </c>
      <c r="H106" s="115">
        <f>H105-H104</f>
        <v>0</v>
      </c>
      <c r="I106" s="115">
        <f>I105-I104</f>
        <v>0</v>
      </c>
      <c r="J106" s="115">
        <f>J105-J104</f>
        <v>0</v>
      </c>
      <c r="K106" s="115">
        <f>K105-K104</f>
        <v>0</v>
      </c>
      <c r="L106" s="115">
        <f>L105-L104</f>
        <v>0</v>
      </c>
      <c r="M106" s="115">
        <f>M105-M104</f>
        <v>0</v>
      </c>
      <c r="N106" s="115">
        <f>N105-N104</f>
        <v>0</v>
      </c>
      <c r="O106" s="115">
        <f>O105-O104</f>
        <v>0</v>
      </c>
      <c r="P106" s="115">
        <f>P105-P104</f>
        <v>0</v>
      </c>
      <c r="Q106" s="115">
        <f>Q105-Q104</f>
        <v>0</v>
      </c>
      <c r="R106" s="115">
        <f>R105-R104</f>
        <v>0</v>
      </c>
      <c r="S106" s="115">
        <f>S105-S104</f>
        <v>0</v>
      </c>
      <c r="T106" s="115">
        <f>T105-T104</f>
        <v>0</v>
      </c>
      <c r="U106" s="115">
        <f>U105-U104</f>
        <v>0</v>
      </c>
      <c r="V106" s="115">
        <f>V105-V104</f>
        <v>0</v>
      </c>
      <c r="W106" s="115">
        <f>W105-W104</f>
        <v>0</v>
      </c>
      <c r="X106" s="115">
        <f>X105-X104</f>
        <v>0</v>
      </c>
      <c r="Y106" s="115">
        <f>Y105-Y104</f>
        <v>0</v>
      </c>
    </row>
    <row r="107" spans="1:25" ht="7.5" customHeight="1" outlineLevel="1">
      <c r="A107" s="132"/>
      <c r="B107" s="38"/>
      <c r="C107" s="121"/>
      <c r="D107" s="122"/>
      <c r="E107" s="117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2.75" outlineLevel="1">
      <c r="A108" s="132"/>
      <c r="B108" s="16" t="s">
        <v>20</v>
      </c>
      <c r="C108" s="17" t="s">
        <v>6</v>
      </c>
      <c r="D108" s="110"/>
      <c r="E108" s="75">
        <v>17262.07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2.75" outlineLevel="1">
      <c r="A109" s="132"/>
      <c r="B109" s="16"/>
      <c r="C109" s="17" t="s">
        <v>7</v>
      </c>
      <c r="D109" s="112"/>
      <c r="E109" s="75">
        <f>SUM(F109:Y109)</f>
        <v>3465.47</v>
      </c>
      <c r="F109" s="111">
        <v>3465.47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</row>
    <row r="110" spans="1:25" ht="12.75" outlineLevel="1">
      <c r="A110" s="132"/>
      <c r="B110" s="16"/>
      <c r="C110" s="21" t="s">
        <v>8</v>
      </c>
      <c r="D110" s="22"/>
      <c r="E110" s="113">
        <f>SUM(F110:Y110)</f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4">
        <v>0</v>
      </c>
      <c r="V110" s="114">
        <v>0</v>
      </c>
      <c r="W110" s="114">
        <v>0</v>
      </c>
      <c r="X110" s="114">
        <v>0</v>
      </c>
      <c r="Y110" s="114">
        <v>0</v>
      </c>
    </row>
    <row r="111" spans="1:25" ht="12.75" outlineLevel="1">
      <c r="A111" s="132"/>
      <c r="B111" s="16"/>
      <c r="C111" s="17" t="s">
        <v>9</v>
      </c>
      <c r="D111" s="25">
        <v>0</v>
      </c>
      <c r="E111" s="75">
        <f>SUM(F111:Y111)</f>
        <v>-3465.47</v>
      </c>
      <c r="F111" s="115">
        <f>F110-F109</f>
        <v>-3465.47</v>
      </c>
      <c r="G111" s="115">
        <f>G110-G109</f>
        <v>0</v>
      </c>
      <c r="H111" s="115">
        <f>H110-H109</f>
        <v>0</v>
      </c>
      <c r="I111" s="115">
        <f>I110-I109</f>
        <v>0</v>
      </c>
      <c r="J111" s="115">
        <f>J110-J109</f>
        <v>0</v>
      </c>
      <c r="K111" s="115">
        <f>K110-K109</f>
        <v>0</v>
      </c>
      <c r="L111" s="115">
        <f>L110-L109</f>
        <v>0</v>
      </c>
      <c r="M111" s="115">
        <f>M110-M109</f>
        <v>0</v>
      </c>
      <c r="N111" s="115">
        <f>N110-N109</f>
        <v>0</v>
      </c>
      <c r="O111" s="115">
        <f>O110-O109</f>
        <v>0</v>
      </c>
      <c r="P111" s="115">
        <f>P110-P109</f>
        <v>0</v>
      </c>
      <c r="Q111" s="115">
        <f>Q110-Q109</f>
        <v>0</v>
      </c>
      <c r="R111" s="115">
        <f>R110-R109</f>
        <v>0</v>
      </c>
      <c r="S111" s="115">
        <f>S110-S109</f>
        <v>0</v>
      </c>
      <c r="T111" s="115">
        <f>T110-T109</f>
        <v>0</v>
      </c>
      <c r="U111" s="115">
        <f>U110-U109</f>
        <v>0</v>
      </c>
      <c r="V111" s="115">
        <f>V110-V109</f>
        <v>0</v>
      </c>
      <c r="W111" s="115">
        <f>W110-W109</f>
        <v>0</v>
      </c>
      <c r="X111" s="115">
        <f>X110-X109</f>
        <v>0</v>
      </c>
      <c r="Y111" s="115">
        <f>Y110-Y109</f>
        <v>0</v>
      </c>
    </row>
    <row r="112" spans="1:25" ht="7.5" customHeight="1" outlineLevel="1">
      <c r="A112" s="132"/>
      <c r="B112" s="38"/>
      <c r="C112" s="121"/>
      <c r="D112" s="120"/>
      <c r="E112" s="117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1:25" ht="12.75" outlineLevel="1">
      <c r="A113" s="132"/>
      <c r="B113" s="16" t="s">
        <v>24</v>
      </c>
      <c r="C113" s="17" t="s">
        <v>6</v>
      </c>
      <c r="D113" s="110"/>
      <c r="E113" s="75">
        <v>5725.11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spans="1:25" ht="12.75" outlineLevel="1">
      <c r="A114" s="132"/>
      <c r="B114" s="16"/>
      <c r="C114" s="17" t="s">
        <v>7</v>
      </c>
      <c r="D114" s="112"/>
      <c r="E114" s="75">
        <f>SUM(F114:Y114)</f>
        <v>3465.47</v>
      </c>
      <c r="F114" s="111">
        <v>3465.47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</row>
    <row r="115" spans="1:25" ht="12.75" outlineLevel="1">
      <c r="A115" s="132"/>
      <c r="B115" s="16"/>
      <c r="C115" s="21" t="s">
        <v>8</v>
      </c>
      <c r="D115" s="22"/>
      <c r="E115" s="113">
        <f>SUM(F115:Y115)</f>
        <v>0</v>
      </c>
      <c r="F115" s="114">
        <v>0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</row>
    <row r="116" spans="1:25" ht="12.75" outlineLevel="1">
      <c r="A116" s="132"/>
      <c r="B116" s="16"/>
      <c r="C116" s="17" t="s">
        <v>9</v>
      </c>
      <c r="D116" s="25">
        <v>0</v>
      </c>
      <c r="E116" s="75">
        <f>SUM(F116:Y116)</f>
        <v>-3465.47</v>
      </c>
      <c r="F116" s="115">
        <f>F115-F114</f>
        <v>-3465.47</v>
      </c>
      <c r="G116" s="115">
        <f>G115-G114</f>
        <v>0</v>
      </c>
      <c r="H116" s="115">
        <f>H115-H114</f>
        <v>0</v>
      </c>
      <c r="I116" s="115">
        <f>I115-I114</f>
        <v>0</v>
      </c>
      <c r="J116" s="115">
        <f>J115-J114</f>
        <v>0</v>
      </c>
      <c r="K116" s="115">
        <f>K115-K114</f>
        <v>0</v>
      </c>
      <c r="L116" s="115">
        <f>L115-L114</f>
        <v>0</v>
      </c>
      <c r="M116" s="115">
        <f>M115-M114</f>
        <v>0</v>
      </c>
      <c r="N116" s="115">
        <f>N115-N114</f>
        <v>0</v>
      </c>
      <c r="O116" s="115">
        <f>O115-O114</f>
        <v>0</v>
      </c>
      <c r="P116" s="115">
        <f>P115-P114</f>
        <v>0</v>
      </c>
      <c r="Q116" s="115">
        <f>Q115-Q114</f>
        <v>0</v>
      </c>
      <c r="R116" s="115">
        <f>R115-R114</f>
        <v>0</v>
      </c>
      <c r="S116" s="115">
        <f>S115-S114</f>
        <v>0</v>
      </c>
      <c r="T116" s="115">
        <f>T115-T114</f>
        <v>0</v>
      </c>
      <c r="U116" s="115">
        <f>U115-U114</f>
        <v>0</v>
      </c>
      <c r="V116" s="115">
        <f>V115-V114</f>
        <v>0</v>
      </c>
      <c r="W116" s="115">
        <f>W115-W114</f>
        <v>0</v>
      </c>
      <c r="X116" s="115">
        <f>X115-X114</f>
        <v>0</v>
      </c>
      <c r="Y116" s="115">
        <f>Y115-Y114</f>
        <v>0</v>
      </c>
    </row>
    <row r="117" spans="1:25" ht="7.5" customHeight="1" outlineLevel="1">
      <c r="A117" s="132"/>
      <c r="B117" s="38"/>
      <c r="C117" s="121"/>
      <c r="D117" s="120"/>
      <c r="E117" s="117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  <row r="118" spans="1:25" ht="12.75" customHeight="1" outlineLevel="1">
      <c r="A118" s="132"/>
      <c r="B118" s="133" t="s">
        <v>36</v>
      </c>
      <c r="C118" s="17" t="s">
        <v>6</v>
      </c>
      <c r="D118" s="110"/>
      <c r="E118" s="75">
        <v>64527.21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spans="1:25" ht="12.75" outlineLevel="1">
      <c r="A119" s="132"/>
      <c r="B119" s="133"/>
      <c r="C119" s="17" t="s">
        <v>7</v>
      </c>
      <c r="D119" s="112"/>
      <c r="E119" s="75">
        <f>SUM(F119:Y119)</f>
        <v>8843.66</v>
      </c>
      <c r="F119" s="111">
        <v>8843.66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</row>
    <row r="120" spans="1:25" ht="12.75" outlineLevel="1">
      <c r="A120" s="132"/>
      <c r="B120" s="133"/>
      <c r="C120" s="21" t="s">
        <v>8</v>
      </c>
      <c r="D120" s="22"/>
      <c r="E120" s="113">
        <f>SUM(F120:Y120)</f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</row>
    <row r="121" spans="1:25" ht="12.75" outlineLevel="1">
      <c r="A121" s="132"/>
      <c r="B121" s="133"/>
      <c r="C121" s="17" t="s">
        <v>9</v>
      </c>
      <c r="D121" s="25">
        <v>0</v>
      </c>
      <c r="E121" s="75">
        <f>SUM(F121:Y121)</f>
        <v>-8843.66</v>
      </c>
      <c r="F121" s="115">
        <f>F120-F119</f>
        <v>-8843.66</v>
      </c>
      <c r="G121" s="115">
        <f>G120-G119</f>
        <v>0</v>
      </c>
      <c r="H121" s="115">
        <f>H120-H119</f>
        <v>0</v>
      </c>
      <c r="I121" s="115">
        <f>I120-I119</f>
        <v>0</v>
      </c>
      <c r="J121" s="115">
        <f>J120-J119</f>
        <v>0</v>
      </c>
      <c r="K121" s="115">
        <f>K120-K119</f>
        <v>0</v>
      </c>
      <c r="L121" s="115">
        <f>L120-L119</f>
        <v>0</v>
      </c>
      <c r="M121" s="115">
        <f>M120-M119</f>
        <v>0</v>
      </c>
      <c r="N121" s="115">
        <f>N120-N119</f>
        <v>0</v>
      </c>
      <c r="O121" s="115">
        <f>O120-O119</f>
        <v>0</v>
      </c>
      <c r="P121" s="115">
        <f>P120-P119</f>
        <v>0</v>
      </c>
      <c r="Q121" s="115">
        <f>Q120-Q119</f>
        <v>0</v>
      </c>
      <c r="R121" s="115">
        <f>R120-R119</f>
        <v>0</v>
      </c>
      <c r="S121" s="115">
        <f>S120-S119</f>
        <v>0</v>
      </c>
      <c r="T121" s="115">
        <f>T120-T119</f>
        <v>0</v>
      </c>
      <c r="U121" s="115">
        <f>U120-U119</f>
        <v>0</v>
      </c>
      <c r="V121" s="115">
        <f>V120-V119</f>
        <v>0</v>
      </c>
      <c r="W121" s="115">
        <f>W120-W119</f>
        <v>0</v>
      </c>
      <c r="X121" s="115">
        <f>X120-X119</f>
        <v>0</v>
      </c>
      <c r="Y121" s="115">
        <f>Y120-Y119</f>
        <v>0</v>
      </c>
    </row>
    <row r="122" spans="1:180" ht="12.75" customHeight="1">
      <c r="A122" s="132"/>
      <c r="B122" s="124" t="s">
        <v>44</v>
      </c>
      <c r="C122" s="81" t="s">
        <v>6</v>
      </c>
      <c r="D122" s="125"/>
      <c r="E122" s="126">
        <f>E93+E98+E108+E118+E103+E113</f>
        <v>237875.77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FQ122"/>
      <c r="FR122"/>
      <c r="FS122"/>
      <c r="FT122"/>
      <c r="FU122"/>
      <c r="FV122"/>
      <c r="FW122"/>
      <c r="FX122"/>
    </row>
    <row r="123" spans="1:180" ht="12.75">
      <c r="A123" s="132"/>
      <c r="B123" s="124"/>
      <c r="C123" s="81" t="s">
        <v>30</v>
      </c>
      <c r="D123" s="125"/>
      <c r="E123" s="126">
        <f>E94+E99+E104+E109+E119+E114</f>
        <v>40832</v>
      </c>
      <c r="F123" s="126">
        <f>F109+F99+F119+F94+F104+F114</f>
        <v>40832</v>
      </c>
      <c r="G123" s="126">
        <f>G109+G99+G119+G94+G104+G114</f>
        <v>0</v>
      </c>
      <c r="H123" s="126">
        <f>H109+H99+H119+H94+H104+H114</f>
        <v>0</v>
      </c>
      <c r="I123" s="126">
        <f>I109+I99+I119+I94+I104+I114</f>
        <v>0</v>
      </c>
      <c r="J123" s="126">
        <f>J109+J99+J119+J94+J104+J114</f>
        <v>0</v>
      </c>
      <c r="K123" s="126">
        <f>K109+K99+K119+K94+K104+K114</f>
        <v>0</v>
      </c>
      <c r="L123" s="126">
        <f>L109+L99+L119+L94+L104+L114</f>
        <v>0</v>
      </c>
      <c r="M123" s="126">
        <f>M109+M99+M119+M94+M104+M114</f>
        <v>0</v>
      </c>
      <c r="N123" s="126">
        <f>N109+N99+N119+N94+N104+N114</f>
        <v>0</v>
      </c>
      <c r="O123" s="126">
        <f>O109+O99+O119+O94+O104+O114</f>
        <v>0</v>
      </c>
      <c r="P123" s="126">
        <f>P109+P99+P119+P94+P104+P114</f>
        <v>0</v>
      </c>
      <c r="Q123" s="126">
        <f>Q109+Q99+Q119+Q94+Q104+Q114</f>
        <v>0</v>
      </c>
      <c r="R123" s="126">
        <f>R109+R99+R119+R94+R104+R114</f>
        <v>0</v>
      </c>
      <c r="S123" s="126">
        <f>S109+S99+S119+S94+S104+S114</f>
        <v>0</v>
      </c>
      <c r="T123" s="126">
        <f>T109+T99+T119+T94+T104+T114</f>
        <v>0</v>
      </c>
      <c r="U123" s="126">
        <f>U109+U99+U119+U94+U104+U114</f>
        <v>0</v>
      </c>
      <c r="V123" s="126">
        <f>V109+V99+V119+V94+V104+V114</f>
        <v>0</v>
      </c>
      <c r="W123" s="126">
        <f>W109+W99+W119+W94+W104+W114</f>
        <v>0</v>
      </c>
      <c r="X123" s="126">
        <f>X109+X99+X119+X94+X104+X114</f>
        <v>0</v>
      </c>
      <c r="Y123" s="126">
        <f>Y109+Y99+Y119+Y94+Y104+Y114</f>
        <v>0</v>
      </c>
      <c r="FQ123"/>
      <c r="FR123"/>
      <c r="FS123"/>
      <c r="FT123"/>
      <c r="FU123"/>
      <c r="FV123"/>
      <c r="FW123"/>
      <c r="FX123"/>
    </row>
    <row r="124" spans="1:180" ht="12.75">
      <c r="A124" s="132"/>
      <c r="B124" s="124"/>
      <c r="C124" s="81" t="s">
        <v>8</v>
      </c>
      <c r="D124" s="125"/>
      <c r="E124" s="127">
        <f>E95+E100+E110+E120+E105+E115</f>
        <v>0</v>
      </c>
      <c r="F124" s="127">
        <f>F110+F100+F120+F95+F105+F115</f>
        <v>0</v>
      </c>
      <c r="G124" s="127">
        <f>G110+G100+G120+G95+G105+G115</f>
        <v>0</v>
      </c>
      <c r="H124" s="127">
        <f>H110+H100+H120+H95+H105+H115</f>
        <v>0</v>
      </c>
      <c r="I124" s="127">
        <f>I110+I100+I120+I95+I105+I115</f>
        <v>0</v>
      </c>
      <c r="J124" s="127">
        <f>J110+J100+J120+J95+J105+J115</f>
        <v>0</v>
      </c>
      <c r="K124" s="127">
        <f>K110+K100+K120+K95+K105+K115</f>
        <v>0</v>
      </c>
      <c r="L124" s="127">
        <f>L110+L100+L120+L95+L105+L115</f>
        <v>0</v>
      </c>
      <c r="M124" s="127">
        <f>M110+M100+M120+M95+M105+M115</f>
        <v>0</v>
      </c>
      <c r="N124" s="127">
        <f>N110+N100+N120+N95+N105+N115</f>
        <v>0</v>
      </c>
      <c r="O124" s="127">
        <f>O110+O100+O120+O95+O105+O115</f>
        <v>0</v>
      </c>
      <c r="P124" s="127">
        <f>P110+P100+P120+P95+P105+P115</f>
        <v>0</v>
      </c>
      <c r="Q124" s="127">
        <f>Q110+Q100+Q120+Q95+Q105+Q115</f>
        <v>0</v>
      </c>
      <c r="R124" s="127">
        <f>R110+R100+R120+R95+R105+R115</f>
        <v>0</v>
      </c>
      <c r="S124" s="127">
        <f>S110+S100+S120+S95+S105+S115</f>
        <v>0</v>
      </c>
      <c r="T124" s="127">
        <f>T110+T100+T120+T95+T105+T115</f>
        <v>0</v>
      </c>
      <c r="U124" s="127">
        <f>U110+U100+U120+U95+U105+U115</f>
        <v>0</v>
      </c>
      <c r="V124" s="127">
        <f>V110+V100+V120+V95+V105+V115</f>
        <v>0</v>
      </c>
      <c r="W124" s="127">
        <f>W110+W100+W120+W95+W105+W115</f>
        <v>0</v>
      </c>
      <c r="X124" s="127">
        <f>X110+X100+X120+X95+X105+X115</f>
        <v>0</v>
      </c>
      <c r="Y124" s="127">
        <f>Y110+Y100+Y120+Y95+Y105+Y115</f>
        <v>0</v>
      </c>
      <c r="FQ124"/>
      <c r="FR124"/>
      <c r="FS124"/>
      <c r="FT124"/>
      <c r="FU124"/>
      <c r="FV124"/>
      <c r="FW124"/>
      <c r="FX124"/>
    </row>
    <row r="125" spans="1:180" ht="12.75">
      <c r="A125" s="132"/>
      <c r="B125" s="124"/>
      <c r="C125" s="81" t="s">
        <v>9</v>
      </c>
      <c r="D125" s="125"/>
      <c r="E125" s="126">
        <f>E96+E101+E111+E121+E106+E116</f>
        <v>-40832</v>
      </c>
      <c r="F125" s="126">
        <f>F111+F101+F121+F96+F106+F116</f>
        <v>-40832</v>
      </c>
      <c r="G125" s="126">
        <f>G111+G101+G121+G96+G106+G116</f>
        <v>0</v>
      </c>
      <c r="H125" s="126">
        <f>H111+H101+H121+H96+H106+H116</f>
        <v>0</v>
      </c>
      <c r="I125" s="126">
        <f>I111+I101+I121+I96+I106+I116</f>
        <v>0</v>
      </c>
      <c r="J125" s="126">
        <f>J111+J101+J121+J96+J106+J116</f>
        <v>0</v>
      </c>
      <c r="K125" s="126">
        <f>K111+K101+K121+K96+K106+K116</f>
        <v>0</v>
      </c>
      <c r="L125" s="126">
        <f>L111+L101+L121+L96+L106+L116</f>
        <v>0</v>
      </c>
      <c r="M125" s="126">
        <f>M111+M101+M121+M96+M106+M116</f>
        <v>0</v>
      </c>
      <c r="N125" s="126">
        <f>N111+N101+N121+N96+N106+N116</f>
        <v>0</v>
      </c>
      <c r="O125" s="126">
        <f>O111+O101+O121+O96+O106+O116</f>
        <v>0</v>
      </c>
      <c r="P125" s="126">
        <f>P111+P101+P121+P96+P106+P116</f>
        <v>0</v>
      </c>
      <c r="Q125" s="126">
        <f>Q111+Q101+Q121+Q96+Q106+Q116</f>
        <v>0</v>
      </c>
      <c r="R125" s="126">
        <f>R111+R101+R121+R96+R106+R116</f>
        <v>0</v>
      </c>
      <c r="S125" s="126">
        <f>S111+S101+S121+S96+S106+S116</f>
        <v>0</v>
      </c>
      <c r="T125" s="126">
        <f>T111+T101+T121+T96+T106+T116</f>
        <v>0</v>
      </c>
      <c r="U125" s="126">
        <f>U111+U101+U121+U96+U106+U116</f>
        <v>0</v>
      </c>
      <c r="V125" s="126">
        <f>V111+V101+V121+V96+V106+V116</f>
        <v>0</v>
      </c>
      <c r="W125" s="126">
        <f>W111+W101+W121+W96+W106+W116</f>
        <v>0</v>
      </c>
      <c r="X125" s="126">
        <f>X111+X101+X121+X96+X106+X116</f>
        <v>0</v>
      </c>
      <c r="Y125" s="126">
        <f>Y111+Y101+Y121+Y96+Y106+Y116</f>
        <v>0</v>
      </c>
      <c r="FQ125"/>
      <c r="FR125"/>
      <c r="FS125"/>
      <c r="FT125"/>
      <c r="FU125"/>
      <c r="FV125"/>
      <c r="FW125"/>
      <c r="FX125"/>
    </row>
    <row r="126" spans="1:180" ht="12.75">
      <c r="A126" s="132"/>
      <c r="B126" s="124"/>
      <c r="C126" s="128" t="s">
        <v>38</v>
      </c>
      <c r="D126" s="129"/>
      <c r="E126" s="130">
        <f>E123/E122</f>
        <v>0.17165262355220123</v>
      </c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FQ126"/>
      <c r="FR126"/>
      <c r="FS126"/>
      <c r="FT126"/>
      <c r="FU126"/>
      <c r="FV126"/>
      <c r="FW126"/>
      <c r="FX126"/>
    </row>
    <row r="127" spans="1:25" ht="12.75" outlineLevel="1">
      <c r="A127" s="132" t="s">
        <v>45</v>
      </c>
      <c r="B127" s="16" t="s">
        <v>34</v>
      </c>
      <c r="C127" s="17" t="s">
        <v>6</v>
      </c>
      <c r="D127" s="110"/>
      <c r="E127" s="75">
        <v>33105.59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spans="1:25" ht="12.75" outlineLevel="1">
      <c r="A128" s="132"/>
      <c r="B128" s="16"/>
      <c r="C128" s="17" t="s">
        <v>7</v>
      </c>
      <c r="D128" s="112"/>
      <c r="E128" s="75">
        <f>SUM(F128:Y128)</f>
        <v>4855.67</v>
      </c>
      <c r="F128" s="111">
        <v>4855.67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0</v>
      </c>
      <c r="O128" s="111">
        <v>0</v>
      </c>
      <c r="P128" s="111">
        <v>0</v>
      </c>
      <c r="Q128" s="111">
        <v>0</v>
      </c>
      <c r="R128" s="111">
        <v>0</v>
      </c>
      <c r="S128" s="111">
        <v>0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</row>
    <row r="129" spans="1:25" ht="12.75" outlineLevel="1">
      <c r="A129" s="132"/>
      <c r="B129" s="16"/>
      <c r="C129" s="21" t="s">
        <v>8</v>
      </c>
      <c r="D129" s="22"/>
      <c r="E129" s="113">
        <f>SUM(F129:Y129)</f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</row>
    <row r="130" spans="1:25" ht="12.75" outlineLevel="1">
      <c r="A130" s="132"/>
      <c r="B130" s="16"/>
      <c r="C130" s="17" t="s">
        <v>9</v>
      </c>
      <c r="D130" s="25">
        <v>0</v>
      </c>
      <c r="E130" s="75">
        <f>SUM(F130:Y130)</f>
        <v>-4855.67</v>
      </c>
      <c r="F130" s="115">
        <f>F129-F128</f>
        <v>-4855.67</v>
      </c>
      <c r="G130" s="115">
        <f>G129-G128</f>
        <v>0</v>
      </c>
      <c r="H130" s="115">
        <f>H129-H128</f>
        <v>0</v>
      </c>
      <c r="I130" s="115">
        <f>I129-I128</f>
        <v>0</v>
      </c>
      <c r="J130" s="115">
        <f>J129-J128</f>
        <v>0</v>
      </c>
      <c r="K130" s="115">
        <f>K129-K128</f>
        <v>0</v>
      </c>
      <c r="L130" s="115">
        <f>L129-L128</f>
        <v>0</v>
      </c>
      <c r="M130" s="115">
        <f>M129-M128</f>
        <v>0</v>
      </c>
      <c r="N130" s="115">
        <f>N129-N128</f>
        <v>0</v>
      </c>
      <c r="O130" s="115">
        <f>O129-O128</f>
        <v>0</v>
      </c>
      <c r="P130" s="115">
        <f>P129-P128</f>
        <v>0</v>
      </c>
      <c r="Q130" s="115">
        <f>Q129-Q128</f>
        <v>0</v>
      </c>
      <c r="R130" s="115">
        <f>R129-R128</f>
        <v>0</v>
      </c>
      <c r="S130" s="115">
        <f>S129-S128</f>
        <v>0</v>
      </c>
      <c r="T130" s="115">
        <f>T129-T128</f>
        <v>0</v>
      </c>
      <c r="U130" s="115">
        <f>U129-U128</f>
        <v>0</v>
      </c>
      <c r="V130" s="115">
        <f>V129-V128</f>
        <v>0</v>
      </c>
      <c r="W130" s="115">
        <f>W129-W128</f>
        <v>0</v>
      </c>
      <c r="X130" s="115">
        <f>X129-X128</f>
        <v>0</v>
      </c>
      <c r="Y130" s="115">
        <f>Y129-Y128</f>
        <v>0</v>
      </c>
    </row>
    <row r="131" spans="1:25" ht="7.5" customHeight="1" outlineLevel="1">
      <c r="A131" s="132"/>
      <c r="B131" s="38"/>
      <c r="C131" s="26"/>
      <c r="D131" s="116"/>
      <c r="E131" s="117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</row>
    <row r="132" spans="1:25" ht="12.75" outlineLevel="1">
      <c r="A132" s="132"/>
      <c r="B132" s="16" t="s">
        <v>5</v>
      </c>
      <c r="C132" s="17" t="s">
        <v>6</v>
      </c>
      <c r="D132" s="110"/>
      <c r="E132" s="75">
        <v>0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spans="1:25" ht="12.75" outlineLevel="1">
      <c r="A133" s="132"/>
      <c r="B133" s="16"/>
      <c r="C133" s="17" t="s">
        <v>7</v>
      </c>
      <c r="D133" s="112"/>
      <c r="E133" s="75">
        <f>SUM(F133:Y133)</f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  <c r="O133" s="111">
        <v>0</v>
      </c>
      <c r="P133" s="111">
        <v>0</v>
      </c>
      <c r="Q133" s="111">
        <v>0</v>
      </c>
      <c r="R133" s="111">
        <v>0</v>
      </c>
      <c r="S133" s="111">
        <v>0</v>
      </c>
      <c r="T133" s="111">
        <v>0</v>
      </c>
      <c r="U133" s="111">
        <v>0</v>
      </c>
      <c r="V133" s="111">
        <v>0</v>
      </c>
      <c r="W133" s="111">
        <v>0</v>
      </c>
      <c r="X133" s="111">
        <v>0</v>
      </c>
      <c r="Y133" s="111">
        <v>0</v>
      </c>
    </row>
    <row r="134" spans="1:25" ht="12.75" outlineLevel="1">
      <c r="A134" s="132"/>
      <c r="B134" s="16"/>
      <c r="C134" s="21" t="s">
        <v>8</v>
      </c>
      <c r="D134" s="22"/>
      <c r="E134" s="113">
        <f>SUM(F134:Y134)</f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</row>
    <row r="135" spans="1:25" ht="12.75" outlineLevel="1">
      <c r="A135" s="132"/>
      <c r="B135" s="16"/>
      <c r="C135" s="17" t="s">
        <v>9</v>
      </c>
      <c r="D135" s="25">
        <v>0</v>
      </c>
      <c r="E135" s="75">
        <f>SUM(F135:Y135)</f>
        <v>0</v>
      </c>
      <c r="F135" s="115">
        <f>F134-F133</f>
        <v>0</v>
      </c>
      <c r="G135" s="115">
        <f>G134-G133</f>
        <v>0</v>
      </c>
      <c r="H135" s="115">
        <f>H134-H133</f>
        <v>0</v>
      </c>
      <c r="I135" s="115">
        <f>I134-I133</f>
        <v>0</v>
      </c>
      <c r="J135" s="115">
        <f>J134-J133</f>
        <v>0</v>
      </c>
      <c r="K135" s="115">
        <f>K134-K133</f>
        <v>0</v>
      </c>
      <c r="L135" s="115">
        <f>L134-L133</f>
        <v>0</v>
      </c>
      <c r="M135" s="115">
        <f>M134-M133</f>
        <v>0</v>
      </c>
      <c r="N135" s="115">
        <f>N134-N133</f>
        <v>0</v>
      </c>
      <c r="O135" s="115">
        <f>O134-O133</f>
        <v>0</v>
      </c>
      <c r="P135" s="115">
        <f>P134-P133</f>
        <v>0</v>
      </c>
      <c r="Q135" s="115">
        <f>Q134-Q133</f>
        <v>0</v>
      </c>
      <c r="R135" s="115">
        <f>R134-R133</f>
        <v>0</v>
      </c>
      <c r="S135" s="115">
        <f>S134-S133</f>
        <v>0</v>
      </c>
      <c r="T135" s="115">
        <f>T134-T133</f>
        <v>0</v>
      </c>
      <c r="U135" s="115">
        <f>U134-U133</f>
        <v>0</v>
      </c>
      <c r="V135" s="115">
        <f>V134-V133</f>
        <v>0</v>
      </c>
      <c r="W135" s="115">
        <f>W134-W133</f>
        <v>0</v>
      </c>
      <c r="X135" s="115">
        <f>X134-X133</f>
        <v>0</v>
      </c>
      <c r="Y135" s="115">
        <f>Y134-Y133</f>
        <v>0</v>
      </c>
    </row>
    <row r="136" spans="1:25" ht="7.5" customHeight="1" outlineLevel="1">
      <c r="A136" s="132"/>
      <c r="B136" s="38"/>
      <c r="C136" s="121"/>
      <c r="D136" s="122"/>
      <c r="E136" s="117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</row>
    <row r="137" spans="1:25" ht="12" customHeight="1" outlineLevel="1">
      <c r="A137" s="132"/>
      <c r="B137" s="16" t="s">
        <v>35</v>
      </c>
      <c r="C137" s="17" t="s">
        <v>6</v>
      </c>
      <c r="D137" s="110"/>
      <c r="E137" s="75">
        <v>121520.35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spans="1:25" ht="12" customHeight="1" outlineLevel="1">
      <c r="A138" s="132"/>
      <c r="B138" s="16"/>
      <c r="C138" s="17" t="s">
        <v>7</v>
      </c>
      <c r="D138" s="112"/>
      <c r="E138" s="75">
        <f>SUM(F138:Y138)</f>
        <v>30699.57</v>
      </c>
      <c r="F138" s="111">
        <v>30699.57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  <c r="O138" s="111">
        <v>0</v>
      </c>
      <c r="P138" s="111">
        <v>0</v>
      </c>
      <c r="Q138" s="111">
        <v>0</v>
      </c>
      <c r="R138" s="111">
        <v>0</v>
      </c>
      <c r="S138" s="111">
        <v>0</v>
      </c>
      <c r="T138" s="111">
        <v>0</v>
      </c>
      <c r="U138" s="111">
        <v>0</v>
      </c>
      <c r="V138" s="111">
        <v>0</v>
      </c>
      <c r="W138" s="111">
        <v>0</v>
      </c>
      <c r="X138" s="111">
        <v>0</v>
      </c>
      <c r="Y138" s="111">
        <v>0</v>
      </c>
    </row>
    <row r="139" spans="1:25" ht="12" customHeight="1" outlineLevel="1">
      <c r="A139" s="132"/>
      <c r="B139" s="16"/>
      <c r="C139" s="21" t="s">
        <v>8</v>
      </c>
      <c r="D139" s="22"/>
      <c r="E139" s="113">
        <f>SUM(F139:Y139)</f>
        <v>0</v>
      </c>
      <c r="F139" s="114">
        <v>0</v>
      </c>
      <c r="G139" s="114">
        <v>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</row>
    <row r="140" spans="1:25" ht="12" customHeight="1" outlineLevel="1">
      <c r="A140" s="132"/>
      <c r="B140" s="16"/>
      <c r="C140" s="17" t="s">
        <v>9</v>
      </c>
      <c r="D140" s="25">
        <v>0</v>
      </c>
      <c r="E140" s="75">
        <f>SUM(F140:Y140)</f>
        <v>-30699.57</v>
      </c>
      <c r="F140" s="115">
        <f>F139-F138</f>
        <v>-30699.57</v>
      </c>
      <c r="G140" s="115">
        <f>G139-G138</f>
        <v>0</v>
      </c>
      <c r="H140" s="115">
        <f>H139-H138</f>
        <v>0</v>
      </c>
      <c r="I140" s="115">
        <f>I139-I138</f>
        <v>0</v>
      </c>
      <c r="J140" s="115">
        <f>J139-J138</f>
        <v>0</v>
      </c>
      <c r="K140" s="115">
        <f>K139-K138</f>
        <v>0</v>
      </c>
      <c r="L140" s="115">
        <f>L139-L138</f>
        <v>0</v>
      </c>
      <c r="M140" s="115">
        <f>M139-M138</f>
        <v>0</v>
      </c>
      <c r="N140" s="115">
        <f>N139-N138</f>
        <v>0</v>
      </c>
      <c r="O140" s="115">
        <f>O139-O138</f>
        <v>0</v>
      </c>
      <c r="P140" s="115">
        <f>P139-P138</f>
        <v>0</v>
      </c>
      <c r="Q140" s="115">
        <f>Q139-Q138</f>
        <v>0</v>
      </c>
      <c r="R140" s="115">
        <f>R139-R138</f>
        <v>0</v>
      </c>
      <c r="S140" s="115">
        <f>S139-S138</f>
        <v>0</v>
      </c>
      <c r="T140" s="115">
        <f>T139-T138</f>
        <v>0</v>
      </c>
      <c r="U140" s="115">
        <f>U139-U138</f>
        <v>0</v>
      </c>
      <c r="V140" s="115">
        <f>V139-V138</f>
        <v>0</v>
      </c>
      <c r="W140" s="115">
        <f>W139-W138</f>
        <v>0</v>
      </c>
      <c r="X140" s="115">
        <f>X139-X138</f>
        <v>0</v>
      </c>
      <c r="Y140" s="115">
        <f>Y139-Y138</f>
        <v>0</v>
      </c>
    </row>
    <row r="141" spans="1:25" ht="7.5" customHeight="1" outlineLevel="1">
      <c r="A141" s="132"/>
      <c r="B141" s="38"/>
      <c r="C141" s="121"/>
      <c r="D141" s="122"/>
      <c r="E141" s="117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2.75" outlineLevel="1">
      <c r="A142" s="132"/>
      <c r="B142" s="16" t="s">
        <v>20</v>
      </c>
      <c r="C142" s="17" t="s">
        <v>6</v>
      </c>
      <c r="D142" s="110"/>
      <c r="E142" s="75">
        <v>24767.68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spans="1:25" ht="12.75" outlineLevel="1">
      <c r="A143" s="132"/>
      <c r="B143" s="16"/>
      <c r="C143" s="17" t="s">
        <v>7</v>
      </c>
      <c r="D143" s="112"/>
      <c r="E143" s="75">
        <f>SUM(F143:Y143)</f>
        <v>7563.68</v>
      </c>
      <c r="F143" s="111">
        <v>7563.68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>
        <v>0</v>
      </c>
      <c r="N143" s="111">
        <v>0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</row>
    <row r="144" spans="1:25" ht="12.75" outlineLevel="1">
      <c r="A144" s="132"/>
      <c r="B144" s="16"/>
      <c r="C144" s="21" t="s">
        <v>8</v>
      </c>
      <c r="D144" s="22"/>
      <c r="E144" s="113">
        <f>SUM(F144:Y144)</f>
        <v>0</v>
      </c>
      <c r="F144" s="114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</row>
    <row r="145" spans="1:25" ht="12.75" outlineLevel="1">
      <c r="A145" s="132"/>
      <c r="B145" s="16"/>
      <c r="C145" s="17" t="s">
        <v>9</v>
      </c>
      <c r="D145" s="25">
        <v>0</v>
      </c>
      <c r="E145" s="75">
        <f>SUM(F145:Y145)</f>
        <v>-7563.68</v>
      </c>
      <c r="F145" s="115">
        <f>F144-F143</f>
        <v>-7563.68</v>
      </c>
      <c r="G145" s="115">
        <f>G144-G143</f>
        <v>0</v>
      </c>
      <c r="H145" s="115">
        <f>H144-H143</f>
        <v>0</v>
      </c>
      <c r="I145" s="115">
        <f>I144-I143</f>
        <v>0</v>
      </c>
      <c r="J145" s="115">
        <f>J144-J143</f>
        <v>0</v>
      </c>
      <c r="K145" s="115">
        <f>K144-K143</f>
        <v>0</v>
      </c>
      <c r="L145" s="115">
        <f>L144-L143</f>
        <v>0</v>
      </c>
      <c r="M145" s="115">
        <f>M144-M143</f>
        <v>0</v>
      </c>
      <c r="N145" s="115">
        <f>N144-N143</f>
        <v>0</v>
      </c>
      <c r="O145" s="115">
        <f>O144-O143</f>
        <v>0</v>
      </c>
      <c r="P145" s="115">
        <f>P144-P143</f>
        <v>0</v>
      </c>
      <c r="Q145" s="115">
        <f>Q144-Q143</f>
        <v>0</v>
      </c>
      <c r="R145" s="115">
        <f>R144-R143</f>
        <v>0</v>
      </c>
      <c r="S145" s="115">
        <f>S144-S143</f>
        <v>0</v>
      </c>
      <c r="T145" s="115">
        <f>T144-T143</f>
        <v>0</v>
      </c>
      <c r="U145" s="115">
        <f>U144-U143</f>
        <v>0</v>
      </c>
      <c r="V145" s="115">
        <f>V144-V143</f>
        <v>0</v>
      </c>
      <c r="W145" s="115">
        <f>W144-W143</f>
        <v>0</v>
      </c>
      <c r="X145" s="115">
        <f>X144-X143</f>
        <v>0</v>
      </c>
      <c r="Y145" s="115">
        <f>Y144-Y143</f>
        <v>0</v>
      </c>
    </row>
    <row r="146" spans="1:25" ht="7.5" customHeight="1" outlineLevel="1">
      <c r="A146" s="132"/>
      <c r="B146" s="38"/>
      <c r="C146" s="121"/>
      <c r="D146" s="120"/>
      <c r="E146" s="117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</row>
    <row r="147" spans="1:25" ht="12.75" outlineLevel="1">
      <c r="A147" s="132"/>
      <c r="B147" s="16" t="s">
        <v>24</v>
      </c>
      <c r="C147" s="17" t="s">
        <v>6</v>
      </c>
      <c r="D147" s="110"/>
      <c r="E147" s="75">
        <v>5502.09</v>
      </c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</row>
    <row r="148" spans="1:25" ht="12.75" outlineLevel="1">
      <c r="A148" s="132"/>
      <c r="B148" s="16"/>
      <c r="C148" s="17" t="s">
        <v>7</v>
      </c>
      <c r="D148" s="112"/>
      <c r="E148" s="75">
        <f>SUM(F148:Y148)</f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v>0</v>
      </c>
      <c r="R148" s="111">
        <v>0</v>
      </c>
      <c r="S148" s="111">
        <v>0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</row>
    <row r="149" spans="1:25" ht="12.75" outlineLevel="1">
      <c r="A149" s="132"/>
      <c r="B149" s="16"/>
      <c r="C149" s="21" t="s">
        <v>8</v>
      </c>
      <c r="D149" s="22"/>
      <c r="E149" s="113">
        <f>SUM(F149:Y149)</f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</row>
    <row r="150" spans="1:25" ht="12.75" outlineLevel="1">
      <c r="A150" s="132"/>
      <c r="B150" s="16"/>
      <c r="C150" s="17" t="s">
        <v>9</v>
      </c>
      <c r="D150" s="25">
        <v>0</v>
      </c>
      <c r="E150" s="75">
        <f>SUM(F150:Y150)</f>
        <v>0</v>
      </c>
      <c r="F150" s="115">
        <f>F149-F148</f>
        <v>0</v>
      </c>
      <c r="G150" s="115">
        <f>G149-G148</f>
        <v>0</v>
      </c>
      <c r="H150" s="115">
        <f>H149-H148</f>
        <v>0</v>
      </c>
      <c r="I150" s="115">
        <f>I149-I148</f>
        <v>0</v>
      </c>
      <c r="J150" s="115">
        <f>J149-J148</f>
        <v>0</v>
      </c>
      <c r="K150" s="115">
        <f>K149-K148</f>
        <v>0</v>
      </c>
      <c r="L150" s="115">
        <f>L149-L148</f>
        <v>0</v>
      </c>
      <c r="M150" s="115">
        <f>M149-M148</f>
        <v>0</v>
      </c>
      <c r="N150" s="115">
        <f>N149-N148</f>
        <v>0</v>
      </c>
      <c r="O150" s="115">
        <f>O149-O148</f>
        <v>0</v>
      </c>
      <c r="P150" s="115">
        <f>P149-P148</f>
        <v>0</v>
      </c>
      <c r="Q150" s="115">
        <f>Q149-Q148</f>
        <v>0</v>
      </c>
      <c r="R150" s="115">
        <f>R149-R148</f>
        <v>0</v>
      </c>
      <c r="S150" s="115">
        <f>S149-S148</f>
        <v>0</v>
      </c>
      <c r="T150" s="115">
        <f>T149-T148</f>
        <v>0</v>
      </c>
      <c r="U150" s="115">
        <f>U149-U148</f>
        <v>0</v>
      </c>
      <c r="V150" s="115">
        <f>V149-V148</f>
        <v>0</v>
      </c>
      <c r="W150" s="115">
        <f>W149-W148</f>
        <v>0</v>
      </c>
      <c r="X150" s="115">
        <f>X149-X148</f>
        <v>0</v>
      </c>
      <c r="Y150" s="115">
        <f>Y149-Y148</f>
        <v>0</v>
      </c>
    </row>
    <row r="151" spans="1:25" ht="7.5" customHeight="1" outlineLevel="1">
      <c r="A151" s="132"/>
      <c r="B151" s="38"/>
      <c r="C151" s="121"/>
      <c r="D151" s="120"/>
      <c r="E151" s="117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</row>
    <row r="152" spans="1:25" ht="12.75" customHeight="1" outlineLevel="1">
      <c r="A152" s="132"/>
      <c r="B152" s="133" t="s">
        <v>36</v>
      </c>
      <c r="C152" s="17" t="s">
        <v>6</v>
      </c>
      <c r="D152" s="110"/>
      <c r="E152" s="75">
        <v>74896.4</v>
      </c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spans="1:25" ht="12.75" outlineLevel="1">
      <c r="A153" s="132"/>
      <c r="B153" s="133"/>
      <c r="C153" s="17" t="s">
        <v>7</v>
      </c>
      <c r="D153" s="112"/>
      <c r="E153" s="75">
        <f>SUM(F153:Y153)</f>
        <v>18355.28</v>
      </c>
      <c r="F153" s="111">
        <v>18355.28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111">
        <v>0</v>
      </c>
      <c r="R153" s="111">
        <v>0</v>
      </c>
      <c r="S153" s="111">
        <v>0</v>
      </c>
      <c r="T153" s="111">
        <v>0</v>
      </c>
      <c r="U153" s="111">
        <v>0</v>
      </c>
      <c r="V153" s="111">
        <v>0</v>
      </c>
      <c r="W153" s="111">
        <v>0</v>
      </c>
      <c r="X153" s="111">
        <v>0</v>
      </c>
      <c r="Y153" s="111">
        <v>0</v>
      </c>
    </row>
    <row r="154" spans="1:25" ht="12.75" outlineLevel="1">
      <c r="A154" s="132"/>
      <c r="B154" s="133"/>
      <c r="C154" s="21" t="s">
        <v>8</v>
      </c>
      <c r="D154" s="22"/>
      <c r="E154" s="113">
        <f>SUM(F154:Y154)</f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</row>
    <row r="155" spans="1:25" ht="12.75" outlineLevel="1">
      <c r="A155" s="132"/>
      <c r="B155" s="133"/>
      <c r="C155" s="17" t="s">
        <v>9</v>
      </c>
      <c r="D155" s="25">
        <v>0</v>
      </c>
      <c r="E155" s="75">
        <f>SUM(F155:Y155)</f>
        <v>-18355.28</v>
      </c>
      <c r="F155" s="115">
        <f>F154-F153</f>
        <v>-18355.28</v>
      </c>
      <c r="G155" s="115">
        <f>G154-G153</f>
        <v>0</v>
      </c>
      <c r="H155" s="115">
        <f>H154-H153</f>
        <v>0</v>
      </c>
      <c r="I155" s="115">
        <f>I154-I153</f>
        <v>0</v>
      </c>
      <c r="J155" s="115">
        <f>J154-J153</f>
        <v>0</v>
      </c>
      <c r="K155" s="115">
        <f>K154-K153</f>
        <v>0</v>
      </c>
      <c r="L155" s="115">
        <f>L154-L153</f>
        <v>0</v>
      </c>
      <c r="M155" s="115">
        <f>M154-M153</f>
        <v>0</v>
      </c>
      <c r="N155" s="115">
        <f>N154-N153</f>
        <v>0</v>
      </c>
      <c r="O155" s="115">
        <f>O154-O153</f>
        <v>0</v>
      </c>
      <c r="P155" s="115">
        <f>P154-P153</f>
        <v>0</v>
      </c>
      <c r="Q155" s="115">
        <f>Q154-Q153</f>
        <v>0</v>
      </c>
      <c r="R155" s="115">
        <f>R154-R153</f>
        <v>0</v>
      </c>
      <c r="S155" s="115">
        <f>S154-S153</f>
        <v>0</v>
      </c>
      <c r="T155" s="115">
        <f>T154-T153</f>
        <v>0</v>
      </c>
      <c r="U155" s="115">
        <f>U154-U153</f>
        <v>0</v>
      </c>
      <c r="V155" s="115">
        <f>V154-V153</f>
        <v>0</v>
      </c>
      <c r="W155" s="115">
        <f>W154-W153</f>
        <v>0</v>
      </c>
      <c r="X155" s="115">
        <f>X154-X153</f>
        <v>0</v>
      </c>
      <c r="Y155" s="115">
        <f>Y154-Y153</f>
        <v>0</v>
      </c>
    </row>
    <row r="156" spans="1:180" ht="12.75" customHeight="1">
      <c r="A156" s="132"/>
      <c r="B156" s="124" t="s">
        <v>46</v>
      </c>
      <c r="C156" s="81" t="s">
        <v>6</v>
      </c>
      <c r="D156" s="125"/>
      <c r="E156" s="126">
        <f>E127+E132+E152+E137+E142+E147</f>
        <v>259792.11</v>
      </c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FQ156"/>
      <c r="FR156"/>
      <c r="FS156"/>
      <c r="FT156"/>
      <c r="FU156"/>
      <c r="FV156"/>
      <c r="FW156"/>
      <c r="FX156"/>
    </row>
    <row r="157" spans="1:180" ht="12.75">
      <c r="A157" s="132"/>
      <c r="B157" s="124"/>
      <c r="C157" s="81" t="s">
        <v>30</v>
      </c>
      <c r="D157" s="125"/>
      <c r="E157" s="126">
        <f>E128+E133+E143+E153+E138+E148</f>
        <v>61474.2</v>
      </c>
      <c r="F157" s="126">
        <f>F143+F138+F133+F153+F128+F148</f>
        <v>61474.2</v>
      </c>
      <c r="G157" s="126">
        <f>G143+G138+G133+G153+G128+G148</f>
        <v>0</v>
      </c>
      <c r="H157" s="126">
        <f>H143+H138+H133+H153+H128+H148</f>
        <v>0</v>
      </c>
      <c r="I157" s="126">
        <f>I143+I138+I133+I153+I128+I148</f>
        <v>0</v>
      </c>
      <c r="J157" s="126">
        <f>J143+J138+J133+J153+J128+J148</f>
        <v>0</v>
      </c>
      <c r="K157" s="126">
        <f>K143+K138+K133+K153+K128+K148</f>
        <v>0</v>
      </c>
      <c r="L157" s="126">
        <f>L143+L138+L133+L153+L128+L148</f>
        <v>0</v>
      </c>
      <c r="M157" s="126">
        <f>M143+M138+M133+M153+M128+M148</f>
        <v>0</v>
      </c>
      <c r="N157" s="126">
        <f>N143+N138+N133+N153+N128+N148</f>
        <v>0</v>
      </c>
      <c r="O157" s="126">
        <f>O143+O138+O133+O153+O128+O148</f>
        <v>0</v>
      </c>
      <c r="P157" s="126">
        <f>P143+P138+P133+P153+P128+P148</f>
        <v>0</v>
      </c>
      <c r="Q157" s="126">
        <f>Q143+Q138+Q133+Q153+Q128+Q148</f>
        <v>0</v>
      </c>
      <c r="R157" s="126">
        <f>R143+R138+R133+R153+R128+R148</f>
        <v>0</v>
      </c>
      <c r="S157" s="126">
        <f>S143+S138+S133+S153+S128+S148</f>
        <v>0</v>
      </c>
      <c r="T157" s="126">
        <f>T143+T138+T133+T153+T128+T148</f>
        <v>0</v>
      </c>
      <c r="U157" s="126">
        <f>U143+U138+U133+U153+U128+U148</f>
        <v>0</v>
      </c>
      <c r="V157" s="126">
        <f>V143+V138+V133+V153+V128+V148</f>
        <v>0</v>
      </c>
      <c r="W157" s="126">
        <f>W143+W138+W133+W153+W128+W148</f>
        <v>0</v>
      </c>
      <c r="X157" s="126">
        <f>X143+X138+X133+X153+X128+X148</f>
        <v>0</v>
      </c>
      <c r="Y157" s="126">
        <f>Y143+Y138+Y133+Y153+Y128+Y148</f>
        <v>0</v>
      </c>
      <c r="FQ157"/>
      <c r="FR157"/>
      <c r="FS157"/>
      <c r="FT157"/>
      <c r="FU157"/>
      <c r="FV157"/>
      <c r="FW157"/>
      <c r="FX157"/>
    </row>
    <row r="158" spans="1:180" ht="12.75">
      <c r="A158" s="132">
        <f>A144+A134+A154+A129+A139</f>
        <v>0</v>
      </c>
      <c r="B158" s="124">
        <f>B144+B134+B154+B129+B139</f>
        <v>0</v>
      </c>
      <c r="C158" s="81" t="s">
        <v>8</v>
      </c>
      <c r="D158" s="126">
        <f>D144+D134+D154+D129+D139</f>
        <v>0</v>
      </c>
      <c r="E158" s="127">
        <f>E144+E134+E154+E129+E139+E149</f>
        <v>0</v>
      </c>
      <c r="F158" s="127">
        <f>F144+F134+F154+F129+F139+F149</f>
        <v>0</v>
      </c>
      <c r="G158" s="127">
        <f>G144+G134+G154+G129+G139+G149</f>
        <v>0</v>
      </c>
      <c r="H158" s="127">
        <f>H144+H134+H154+H129+H139+H149</f>
        <v>0</v>
      </c>
      <c r="I158" s="127">
        <f>I144+I134+I154+I129+I139+I149</f>
        <v>0</v>
      </c>
      <c r="J158" s="127">
        <f>J144+J134+J154+J129+J139+J149</f>
        <v>0</v>
      </c>
      <c r="K158" s="127">
        <f>K144+K134+K154+K129+K139+K149</f>
        <v>0</v>
      </c>
      <c r="L158" s="127">
        <f>L144+L134+L154+L129+L139+L149</f>
        <v>0</v>
      </c>
      <c r="M158" s="127">
        <f>M144+M134+M154+M129+M139+M149</f>
        <v>0</v>
      </c>
      <c r="N158" s="127">
        <f>N144+N134+N154+N129+N139+N149</f>
        <v>0</v>
      </c>
      <c r="O158" s="127">
        <f>O144+O134+O154+O129+O139+O149</f>
        <v>0</v>
      </c>
      <c r="P158" s="127">
        <f>P144+P134+P154+P129+P139+P149</f>
        <v>0</v>
      </c>
      <c r="Q158" s="127">
        <f>Q144+Q134+Q154+Q129+Q139+Q149</f>
        <v>0</v>
      </c>
      <c r="R158" s="127">
        <f>R144+R134+R154+R129+R139+R149</f>
        <v>0</v>
      </c>
      <c r="S158" s="127">
        <f>S144+S134+S154+S129+S139+S149</f>
        <v>0</v>
      </c>
      <c r="T158" s="127">
        <f>T144+T134+T154+T129+T139+T149</f>
        <v>0</v>
      </c>
      <c r="U158" s="127">
        <f>U144+U134+U154+U129+U139+U149</f>
        <v>0</v>
      </c>
      <c r="V158" s="127">
        <f>V144+V134+V154+V129+V139+V149</f>
        <v>0</v>
      </c>
      <c r="W158" s="127">
        <f>W144+W134+W154+W129+W139+W149</f>
        <v>0</v>
      </c>
      <c r="X158" s="127">
        <f>X144+X134+X154+X129+X139+X149</f>
        <v>0</v>
      </c>
      <c r="Y158" s="127">
        <f>Y144+Y134+Y154+Y129+Y139+Y149</f>
        <v>0</v>
      </c>
      <c r="FQ158"/>
      <c r="FR158"/>
      <c r="FS158"/>
      <c r="FT158"/>
      <c r="FU158"/>
      <c r="FV158"/>
      <c r="FW158"/>
      <c r="FX158"/>
    </row>
    <row r="159" spans="1:180" ht="12.75">
      <c r="A159" s="132"/>
      <c r="B159" s="124"/>
      <c r="C159" s="81" t="s">
        <v>9</v>
      </c>
      <c r="D159" s="125"/>
      <c r="E159" s="126">
        <f>E130+E135+E145+E155+E140+E150</f>
        <v>-61474.2</v>
      </c>
      <c r="F159" s="126">
        <f>F145+F135+F155+F130+F140+F150</f>
        <v>-61474.2</v>
      </c>
      <c r="G159" s="126">
        <f>G145+G135+G155+G130+G140+G150</f>
        <v>0</v>
      </c>
      <c r="H159" s="126">
        <f>H145+H135+H155+H130+H140+H150</f>
        <v>0</v>
      </c>
      <c r="I159" s="126">
        <f>I145+I135+I155+I130+I140+I150</f>
        <v>0</v>
      </c>
      <c r="J159" s="126">
        <f>J145+J135+J155+J130+J140+J150</f>
        <v>0</v>
      </c>
      <c r="K159" s="126">
        <f>K145+K135+K155+K130+K140+K150</f>
        <v>0</v>
      </c>
      <c r="L159" s="126">
        <f>L145+L135+L155+L130+L140+L150</f>
        <v>0</v>
      </c>
      <c r="M159" s="126">
        <f>M145+M135+M155+M130+M140+M150</f>
        <v>0</v>
      </c>
      <c r="N159" s="126">
        <f>N145+N135+N155+N130+N140+N150</f>
        <v>0</v>
      </c>
      <c r="O159" s="126">
        <f>O145+O135+O155+O130+O140+O150</f>
        <v>0</v>
      </c>
      <c r="P159" s="126">
        <f>P145+P135+P155+P130+P140+P150</f>
        <v>0</v>
      </c>
      <c r="Q159" s="126">
        <f>Q145+Q135+Q155+Q130+Q140+Q150</f>
        <v>0</v>
      </c>
      <c r="R159" s="126">
        <f>R145+R135+R155+R130+R140+R150</f>
        <v>0</v>
      </c>
      <c r="S159" s="126">
        <f>S145+S135+S155+S130+S140+S150</f>
        <v>0</v>
      </c>
      <c r="T159" s="126">
        <f>T145+T135+T155+T130+T140+T150</f>
        <v>0</v>
      </c>
      <c r="U159" s="126">
        <f>U145+U135+U155+U130+U140+U150</f>
        <v>0</v>
      </c>
      <c r="V159" s="126">
        <f>V145+V135+V155+V130+V140+V150</f>
        <v>0</v>
      </c>
      <c r="W159" s="126">
        <f>W145+W135+W155+W130+W140+W150</f>
        <v>0</v>
      </c>
      <c r="X159" s="126">
        <f>X145+X135+X155+X130+X140+X150</f>
        <v>0</v>
      </c>
      <c r="Y159" s="126">
        <f>Y145+Y135+Y155+Y130+Y140+Y150</f>
        <v>0</v>
      </c>
      <c r="FQ159"/>
      <c r="FR159"/>
      <c r="FS159"/>
      <c r="FT159"/>
      <c r="FU159"/>
      <c r="FV159"/>
      <c r="FW159"/>
      <c r="FX159"/>
    </row>
    <row r="160" spans="1:180" ht="12.75">
      <c r="A160" s="132"/>
      <c r="B160" s="124"/>
      <c r="C160" s="128" t="s">
        <v>38</v>
      </c>
      <c r="D160" s="129"/>
      <c r="E160" s="130">
        <f>E157/E156</f>
        <v>0.2366284334039244</v>
      </c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FQ160"/>
      <c r="FR160"/>
      <c r="FS160"/>
      <c r="FT160"/>
      <c r="FU160"/>
      <c r="FV160"/>
      <c r="FW160"/>
      <c r="FX160"/>
    </row>
    <row r="161" spans="1:25" ht="12.75" outlineLevel="1">
      <c r="A161" s="132" t="s">
        <v>47</v>
      </c>
      <c r="B161" s="16" t="s">
        <v>34</v>
      </c>
      <c r="C161" s="17" t="s">
        <v>6</v>
      </c>
      <c r="D161" s="110"/>
      <c r="E161" s="75">
        <v>32975.83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</row>
    <row r="162" spans="1:25" ht="12.75" outlineLevel="1">
      <c r="A162" s="132"/>
      <c r="B162" s="16"/>
      <c r="C162" s="17" t="s">
        <v>7</v>
      </c>
      <c r="D162" s="112"/>
      <c r="E162" s="75">
        <f>SUM(F162:Y162)</f>
        <v>1775.21</v>
      </c>
      <c r="F162" s="111">
        <v>1775.21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v>0</v>
      </c>
      <c r="R162" s="111">
        <v>0</v>
      </c>
      <c r="S162" s="111">
        <v>0</v>
      </c>
      <c r="T162" s="111">
        <v>0</v>
      </c>
      <c r="U162" s="111">
        <v>0</v>
      </c>
      <c r="V162" s="111">
        <v>0</v>
      </c>
      <c r="W162" s="111">
        <v>0</v>
      </c>
      <c r="X162" s="111">
        <v>0</v>
      </c>
      <c r="Y162" s="111">
        <v>0</v>
      </c>
    </row>
    <row r="163" spans="1:25" ht="12.75" outlineLevel="1">
      <c r="A163" s="132"/>
      <c r="B163" s="16"/>
      <c r="C163" s="21" t="s">
        <v>8</v>
      </c>
      <c r="D163" s="22"/>
      <c r="E163" s="113">
        <f>SUM(F163:Y163)</f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4">
        <v>0</v>
      </c>
      <c r="R163" s="114">
        <v>0</v>
      </c>
      <c r="S163" s="114">
        <v>0</v>
      </c>
      <c r="T163" s="114">
        <v>0</v>
      </c>
      <c r="U163" s="114">
        <v>0</v>
      </c>
      <c r="V163" s="114">
        <v>0</v>
      </c>
      <c r="W163" s="114">
        <v>0</v>
      </c>
      <c r="X163" s="114">
        <v>0</v>
      </c>
      <c r="Y163" s="114">
        <v>0</v>
      </c>
    </row>
    <row r="164" spans="1:25" ht="12.75" outlineLevel="1">
      <c r="A164" s="132"/>
      <c r="B164" s="16"/>
      <c r="C164" s="17" t="s">
        <v>9</v>
      </c>
      <c r="D164" s="25">
        <v>0</v>
      </c>
      <c r="E164" s="75">
        <f>SUM(F164:Y164)</f>
        <v>-1775.21</v>
      </c>
      <c r="F164" s="115">
        <f>F163-F162</f>
        <v>-1775.21</v>
      </c>
      <c r="G164" s="115">
        <f>G163-G162</f>
        <v>0</v>
      </c>
      <c r="H164" s="115">
        <f>H163-H162</f>
        <v>0</v>
      </c>
      <c r="I164" s="115">
        <f>I163-I162</f>
        <v>0</v>
      </c>
      <c r="J164" s="115">
        <f>J163-J162</f>
        <v>0</v>
      </c>
      <c r="K164" s="115">
        <f>K163-K162</f>
        <v>0</v>
      </c>
      <c r="L164" s="115">
        <f>L163-L162</f>
        <v>0</v>
      </c>
      <c r="M164" s="115">
        <f>M163-M162</f>
        <v>0</v>
      </c>
      <c r="N164" s="115">
        <f>N163-N162</f>
        <v>0</v>
      </c>
      <c r="O164" s="115">
        <f>O163-O162</f>
        <v>0</v>
      </c>
      <c r="P164" s="115">
        <f>P163-P162</f>
        <v>0</v>
      </c>
      <c r="Q164" s="115">
        <f>Q163-Q162</f>
        <v>0</v>
      </c>
      <c r="R164" s="115">
        <f>R163-R162</f>
        <v>0</v>
      </c>
      <c r="S164" s="115">
        <f>S163-S162</f>
        <v>0</v>
      </c>
      <c r="T164" s="115">
        <f>T163-T162</f>
        <v>0</v>
      </c>
      <c r="U164" s="115">
        <f>U163-U162</f>
        <v>0</v>
      </c>
      <c r="V164" s="115">
        <f>V163-V162</f>
        <v>0</v>
      </c>
      <c r="W164" s="115">
        <f>W163-W162</f>
        <v>0</v>
      </c>
      <c r="X164" s="115">
        <f>X163-X162</f>
        <v>0</v>
      </c>
      <c r="Y164" s="115">
        <f>Y163-Y162</f>
        <v>0</v>
      </c>
    </row>
    <row r="165" spans="1:25" ht="7.5" customHeight="1" outlineLevel="1">
      <c r="A165" s="132"/>
      <c r="B165" s="38"/>
      <c r="C165" s="26"/>
      <c r="D165" s="116"/>
      <c r="E165" s="117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</row>
    <row r="166" spans="1:25" ht="12.75" outlineLevel="1">
      <c r="A166" s="132"/>
      <c r="B166" s="16" t="s">
        <v>5</v>
      </c>
      <c r="C166" s="17" t="s">
        <v>6</v>
      </c>
      <c r="D166" s="110"/>
      <c r="E166" s="75">
        <v>0</v>
      </c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</row>
    <row r="167" spans="1:25" ht="12.75" outlineLevel="1">
      <c r="A167" s="132"/>
      <c r="B167" s="16"/>
      <c r="C167" s="17" t="s">
        <v>7</v>
      </c>
      <c r="D167" s="112"/>
      <c r="E167" s="75">
        <f>SUM(F167:Y167)</f>
        <v>0</v>
      </c>
      <c r="F167" s="111">
        <v>0</v>
      </c>
      <c r="G167" s="111">
        <v>0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11">
        <v>0</v>
      </c>
      <c r="N167" s="111">
        <v>0</v>
      </c>
      <c r="O167" s="111">
        <v>0</v>
      </c>
      <c r="P167" s="111">
        <v>0</v>
      </c>
      <c r="Q167" s="111">
        <v>0</v>
      </c>
      <c r="R167" s="111">
        <v>0</v>
      </c>
      <c r="S167" s="111">
        <v>0</v>
      </c>
      <c r="T167" s="111">
        <v>0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</row>
    <row r="168" spans="1:25" ht="12.75" outlineLevel="1">
      <c r="A168" s="132"/>
      <c r="B168" s="16"/>
      <c r="C168" s="21" t="s">
        <v>8</v>
      </c>
      <c r="D168" s="22"/>
      <c r="E168" s="75">
        <f>SUM(F168:Y168)</f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14">
        <v>0</v>
      </c>
      <c r="S168" s="114">
        <v>0</v>
      </c>
      <c r="T168" s="114">
        <v>0</v>
      </c>
      <c r="U168" s="114">
        <v>0</v>
      </c>
      <c r="V168" s="114">
        <v>0</v>
      </c>
      <c r="W168" s="114">
        <v>0</v>
      </c>
      <c r="X168" s="114">
        <v>0</v>
      </c>
      <c r="Y168" s="114">
        <v>0</v>
      </c>
    </row>
    <row r="169" spans="1:25" ht="12.75" outlineLevel="1">
      <c r="A169" s="132"/>
      <c r="B169" s="16"/>
      <c r="C169" s="17" t="s">
        <v>9</v>
      </c>
      <c r="D169" s="25">
        <v>0</v>
      </c>
      <c r="E169" s="75">
        <f>SUM(F169:Y169)</f>
        <v>0</v>
      </c>
      <c r="F169" s="115">
        <f>F168-F167</f>
        <v>0</v>
      </c>
      <c r="G169" s="115">
        <f>G168-G167</f>
        <v>0</v>
      </c>
      <c r="H169" s="115">
        <f>H168-H167</f>
        <v>0</v>
      </c>
      <c r="I169" s="115">
        <f>I168-I167</f>
        <v>0</v>
      </c>
      <c r="J169" s="115">
        <f>J168-J167</f>
        <v>0</v>
      </c>
      <c r="K169" s="115">
        <f>K168-K167</f>
        <v>0</v>
      </c>
      <c r="L169" s="115">
        <f>L168-L167</f>
        <v>0</v>
      </c>
      <c r="M169" s="115">
        <f>M168-M167</f>
        <v>0</v>
      </c>
      <c r="N169" s="115">
        <f>N168-N167</f>
        <v>0</v>
      </c>
      <c r="O169" s="115">
        <f>O168-O167</f>
        <v>0</v>
      </c>
      <c r="P169" s="115">
        <f>P168-P167</f>
        <v>0</v>
      </c>
      <c r="Q169" s="115">
        <f>Q168-Q167</f>
        <v>0</v>
      </c>
      <c r="R169" s="115">
        <f>R168-R167</f>
        <v>0</v>
      </c>
      <c r="S169" s="115">
        <f>S168-S167</f>
        <v>0</v>
      </c>
      <c r="T169" s="115">
        <f>T168-T167</f>
        <v>0</v>
      </c>
      <c r="U169" s="115">
        <f>U168-U167</f>
        <v>0</v>
      </c>
      <c r="V169" s="115">
        <f>V168-V167</f>
        <v>0</v>
      </c>
      <c r="W169" s="115">
        <f>W168-W167</f>
        <v>0</v>
      </c>
      <c r="X169" s="115">
        <f>X168-X167</f>
        <v>0</v>
      </c>
      <c r="Y169" s="115">
        <f>Y168-Y167</f>
        <v>0</v>
      </c>
    </row>
    <row r="170" spans="1:25" ht="8.25" customHeight="1" outlineLevel="1">
      <c r="A170" s="132"/>
      <c r="B170" s="38"/>
      <c r="C170" s="2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12.75" customHeight="1" outlineLevel="1">
      <c r="A171" s="132"/>
      <c r="B171" s="16" t="s">
        <v>35</v>
      </c>
      <c r="C171" s="17" t="s">
        <v>6</v>
      </c>
      <c r="D171" s="110"/>
      <c r="E171" s="75">
        <v>264730.54</v>
      </c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</row>
    <row r="172" spans="1:25" ht="12.75" customHeight="1" outlineLevel="1">
      <c r="A172" s="132"/>
      <c r="B172" s="16"/>
      <c r="C172" s="17" t="s">
        <v>7</v>
      </c>
      <c r="D172" s="112"/>
      <c r="E172" s="75">
        <f>SUM(F172:Y172)</f>
        <v>33115.34</v>
      </c>
      <c r="F172" s="111">
        <v>33115.34</v>
      </c>
      <c r="G172" s="111">
        <v>0</v>
      </c>
      <c r="H172" s="111">
        <v>0</v>
      </c>
      <c r="I172" s="111">
        <v>0</v>
      </c>
      <c r="J172" s="111">
        <v>0</v>
      </c>
      <c r="K172" s="111">
        <v>0</v>
      </c>
      <c r="L172" s="111">
        <v>0</v>
      </c>
      <c r="M172" s="111">
        <v>0</v>
      </c>
      <c r="N172" s="111">
        <v>0</v>
      </c>
      <c r="O172" s="111">
        <v>0</v>
      </c>
      <c r="P172" s="111">
        <v>0</v>
      </c>
      <c r="Q172" s="111">
        <v>0</v>
      </c>
      <c r="R172" s="111">
        <v>0</v>
      </c>
      <c r="S172" s="111">
        <v>0</v>
      </c>
      <c r="T172" s="111">
        <v>0</v>
      </c>
      <c r="U172" s="111">
        <v>0</v>
      </c>
      <c r="V172" s="111">
        <v>0</v>
      </c>
      <c r="W172" s="111">
        <v>0</v>
      </c>
      <c r="X172" s="111">
        <v>0</v>
      </c>
      <c r="Y172" s="111">
        <v>0</v>
      </c>
    </row>
    <row r="173" spans="1:25" ht="12.75" customHeight="1" outlineLevel="1">
      <c r="A173" s="132"/>
      <c r="B173" s="16"/>
      <c r="C173" s="21" t="s">
        <v>8</v>
      </c>
      <c r="D173" s="22"/>
      <c r="E173" s="113">
        <f>SUM(F173:Y173)</f>
        <v>0</v>
      </c>
      <c r="F173" s="114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</row>
    <row r="174" spans="1:25" ht="12.75" customHeight="1" outlineLevel="1">
      <c r="A174" s="132"/>
      <c r="B174" s="16"/>
      <c r="C174" s="17" t="s">
        <v>9</v>
      </c>
      <c r="D174" s="25">
        <v>0</v>
      </c>
      <c r="E174" s="75">
        <f>SUM(F174:Y174)</f>
        <v>-33115.34</v>
      </c>
      <c r="F174" s="115">
        <f>F173-F172</f>
        <v>-33115.34</v>
      </c>
      <c r="G174" s="115">
        <f>G173-G172</f>
        <v>0</v>
      </c>
      <c r="H174" s="115">
        <f>H173-H172</f>
        <v>0</v>
      </c>
      <c r="I174" s="115">
        <f>I173-I172</f>
        <v>0</v>
      </c>
      <c r="J174" s="115">
        <f>J173-J172</f>
        <v>0</v>
      </c>
      <c r="K174" s="115">
        <f>K173-K172</f>
        <v>0</v>
      </c>
      <c r="L174" s="115">
        <f>L173-L172</f>
        <v>0</v>
      </c>
      <c r="M174" s="115">
        <f>M173-M172</f>
        <v>0</v>
      </c>
      <c r="N174" s="115">
        <f>N173-N172</f>
        <v>0</v>
      </c>
      <c r="O174" s="115">
        <f>O173-O172</f>
        <v>0</v>
      </c>
      <c r="P174" s="115">
        <f>P173-P172</f>
        <v>0</v>
      </c>
      <c r="Q174" s="115">
        <f>Q173-Q172</f>
        <v>0</v>
      </c>
      <c r="R174" s="115">
        <f>R173-R172</f>
        <v>0</v>
      </c>
      <c r="S174" s="115">
        <f>S173-S172</f>
        <v>0</v>
      </c>
      <c r="T174" s="115">
        <f>T173-T172</f>
        <v>0</v>
      </c>
      <c r="U174" s="115">
        <f>U173-U172</f>
        <v>0</v>
      </c>
      <c r="V174" s="115">
        <f>V173-V172</f>
        <v>0</v>
      </c>
      <c r="W174" s="115">
        <f>W173-W172</f>
        <v>0</v>
      </c>
      <c r="X174" s="115">
        <f>X173-X172</f>
        <v>0</v>
      </c>
      <c r="Y174" s="115">
        <f>Y173-Y172</f>
        <v>0</v>
      </c>
    </row>
    <row r="175" spans="1:25" ht="8.25" customHeight="1" outlineLevel="1">
      <c r="A175" s="132"/>
      <c r="B175" s="38"/>
      <c r="C175" s="121"/>
      <c r="D175" s="122"/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2.75" outlineLevel="1">
      <c r="A176" s="132"/>
      <c r="B176" s="16" t="s">
        <v>20</v>
      </c>
      <c r="C176" s="17" t="s">
        <v>6</v>
      </c>
      <c r="D176" s="110"/>
      <c r="E176" s="75">
        <v>47089.08</v>
      </c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</row>
    <row r="177" spans="1:25" ht="12.75" outlineLevel="1">
      <c r="A177" s="132"/>
      <c r="B177" s="16"/>
      <c r="C177" s="17" t="s">
        <v>7</v>
      </c>
      <c r="D177" s="112"/>
      <c r="E177" s="75">
        <f>SUM(F177:Y177)</f>
        <v>7874.6</v>
      </c>
      <c r="F177" s="111">
        <v>7874.6</v>
      </c>
      <c r="G177" s="111">
        <v>0</v>
      </c>
      <c r="H177" s="111">
        <v>0</v>
      </c>
      <c r="I177" s="111">
        <v>0</v>
      </c>
      <c r="J177" s="111">
        <v>0</v>
      </c>
      <c r="K177" s="111">
        <v>0</v>
      </c>
      <c r="L177" s="111">
        <v>0</v>
      </c>
      <c r="M177" s="111">
        <v>0</v>
      </c>
      <c r="N177" s="111">
        <v>0</v>
      </c>
      <c r="O177" s="111">
        <v>0</v>
      </c>
      <c r="P177" s="111">
        <v>0</v>
      </c>
      <c r="Q177" s="111">
        <v>0</v>
      </c>
      <c r="R177" s="111">
        <v>0</v>
      </c>
      <c r="S177" s="111">
        <v>0</v>
      </c>
      <c r="T177" s="111">
        <v>0</v>
      </c>
      <c r="U177" s="111">
        <v>0</v>
      </c>
      <c r="V177" s="111">
        <v>0</v>
      </c>
      <c r="W177" s="111">
        <v>0</v>
      </c>
      <c r="X177" s="111">
        <v>0</v>
      </c>
      <c r="Y177" s="111">
        <v>0</v>
      </c>
    </row>
    <row r="178" spans="1:25" ht="12.75" outlineLevel="1">
      <c r="A178" s="132"/>
      <c r="B178" s="16"/>
      <c r="C178" s="21" t="s">
        <v>8</v>
      </c>
      <c r="D178" s="22"/>
      <c r="E178" s="113">
        <f>SUM(F178:Y178)</f>
        <v>0</v>
      </c>
      <c r="F178" s="114">
        <v>0</v>
      </c>
      <c r="G178" s="114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4">
        <v>0</v>
      </c>
      <c r="R178" s="114">
        <v>0</v>
      </c>
      <c r="S178" s="114">
        <v>0</v>
      </c>
      <c r="T178" s="114">
        <v>0</v>
      </c>
      <c r="U178" s="114">
        <v>0</v>
      </c>
      <c r="V178" s="114">
        <v>0</v>
      </c>
      <c r="W178" s="114">
        <v>0</v>
      </c>
      <c r="X178" s="114">
        <v>0</v>
      </c>
      <c r="Y178" s="114">
        <v>0</v>
      </c>
    </row>
    <row r="179" spans="1:25" ht="12.75" outlineLevel="1">
      <c r="A179" s="132"/>
      <c r="B179" s="16"/>
      <c r="C179" s="17" t="s">
        <v>9</v>
      </c>
      <c r="D179" s="25">
        <v>0</v>
      </c>
      <c r="E179" s="75">
        <f>SUM(F179:Y179)</f>
        <v>-7874.6</v>
      </c>
      <c r="F179" s="115">
        <f>F178-F177</f>
        <v>-7874.6</v>
      </c>
      <c r="G179" s="115">
        <f>G178-G177</f>
        <v>0</v>
      </c>
      <c r="H179" s="115">
        <f>H178-H177</f>
        <v>0</v>
      </c>
      <c r="I179" s="115">
        <f>I178-I177</f>
        <v>0</v>
      </c>
      <c r="J179" s="115">
        <f>J178-J177</f>
        <v>0</v>
      </c>
      <c r="K179" s="115">
        <f>K178-K177</f>
        <v>0</v>
      </c>
      <c r="L179" s="115">
        <f>L178-L177</f>
        <v>0</v>
      </c>
      <c r="M179" s="115">
        <f>M178-M177</f>
        <v>0</v>
      </c>
      <c r="N179" s="115">
        <f>N178-N177</f>
        <v>0</v>
      </c>
      <c r="O179" s="115">
        <f>O178-O177</f>
        <v>0</v>
      </c>
      <c r="P179" s="115">
        <f>P178-P177</f>
        <v>0</v>
      </c>
      <c r="Q179" s="115">
        <f>Q178-Q177</f>
        <v>0</v>
      </c>
      <c r="R179" s="115">
        <f>R178-R177</f>
        <v>0</v>
      </c>
      <c r="S179" s="115">
        <f>S178-S177</f>
        <v>0</v>
      </c>
      <c r="T179" s="115">
        <f>T178-T177</f>
        <v>0</v>
      </c>
      <c r="U179" s="115">
        <f>U178-U177</f>
        <v>0</v>
      </c>
      <c r="V179" s="115">
        <f>V178-V177</f>
        <v>0</v>
      </c>
      <c r="W179" s="115">
        <f>W178-W177</f>
        <v>0</v>
      </c>
      <c r="X179" s="115">
        <f>X178-X177</f>
        <v>0</v>
      </c>
      <c r="Y179" s="115">
        <f>Y178-Y177</f>
        <v>0</v>
      </c>
    </row>
    <row r="180" spans="1:25" ht="7.5" customHeight="1" outlineLevel="1">
      <c r="A180" s="132"/>
      <c r="B180" s="38"/>
      <c r="C180" s="121"/>
      <c r="D180" s="120"/>
      <c r="E180" s="117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</row>
    <row r="181" spans="1:25" ht="12.75" outlineLevel="1">
      <c r="A181" s="132"/>
      <c r="B181" s="16" t="s">
        <v>24</v>
      </c>
      <c r="C181" s="17" t="s">
        <v>6</v>
      </c>
      <c r="D181" s="110"/>
      <c r="E181" s="75">
        <v>6607.44</v>
      </c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</row>
    <row r="182" spans="1:25" ht="12.75" outlineLevel="1">
      <c r="A182" s="132"/>
      <c r="B182" s="16"/>
      <c r="C182" s="17" t="s">
        <v>7</v>
      </c>
      <c r="D182" s="112"/>
      <c r="E182" s="75">
        <f>SUM(F182:Y182)</f>
        <v>818.46</v>
      </c>
      <c r="F182" s="111">
        <v>818.46</v>
      </c>
      <c r="G182" s="111">
        <v>0</v>
      </c>
      <c r="H182" s="111">
        <v>0</v>
      </c>
      <c r="I182" s="111">
        <v>0</v>
      </c>
      <c r="J182" s="111">
        <v>0</v>
      </c>
      <c r="K182" s="111">
        <v>0</v>
      </c>
      <c r="L182" s="111"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v>0</v>
      </c>
      <c r="R182" s="111">
        <v>0</v>
      </c>
      <c r="S182" s="111">
        <v>0</v>
      </c>
      <c r="T182" s="111">
        <v>0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</row>
    <row r="183" spans="1:25" ht="12.75" outlineLevel="1">
      <c r="A183" s="132"/>
      <c r="B183" s="16"/>
      <c r="C183" s="21" t="s">
        <v>8</v>
      </c>
      <c r="D183" s="22"/>
      <c r="E183" s="113">
        <f>SUM(F183:Y183)</f>
        <v>0</v>
      </c>
      <c r="F183" s="114">
        <v>0</v>
      </c>
      <c r="G183" s="114">
        <v>0</v>
      </c>
      <c r="H183" s="114">
        <v>0</v>
      </c>
      <c r="I183" s="114">
        <v>0</v>
      </c>
      <c r="J183" s="114">
        <v>0</v>
      </c>
      <c r="K183" s="114">
        <v>0</v>
      </c>
      <c r="L183" s="114">
        <v>0</v>
      </c>
      <c r="M183" s="114">
        <v>0</v>
      </c>
      <c r="N183" s="114">
        <v>0</v>
      </c>
      <c r="O183" s="114">
        <v>0</v>
      </c>
      <c r="P183" s="114">
        <v>0</v>
      </c>
      <c r="Q183" s="114">
        <v>0</v>
      </c>
      <c r="R183" s="114">
        <v>0</v>
      </c>
      <c r="S183" s="114">
        <v>0</v>
      </c>
      <c r="T183" s="114">
        <v>0</v>
      </c>
      <c r="U183" s="114">
        <v>0</v>
      </c>
      <c r="V183" s="114">
        <v>0</v>
      </c>
      <c r="W183" s="114">
        <v>0</v>
      </c>
      <c r="X183" s="114">
        <v>0</v>
      </c>
      <c r="Y183" s="114">
        <v>0</v>
      </c>
    </row>
    <row r="184" spans="1:25" ht="12.75" outlineLevel="1">
      <c r="A184" s="132"/>
      <c r="B184" s="16"/>
      <c r="C184" s="17" t="s">
        <v>9</v>
      </c>
      <c r="D184" s="25"/>
      <c r="E184" s="75">
        <f>SUM(F184:Y184)</f>
        <v>-818.46</v>
      </c>
      <c r="F184" s="115">
        <f>F183-F182</f>
        <v>-818.46</v>
      </c>
      <c r="G184" s="115">
        <f>G183-G182</f>
        <v>0</v>
      </c>
      <c r="H184" s="115">
        <f>H183-H182</f>
        <v>0</v>
      </c>
      <c r="I184" s="115">
        <f>I183-I182</f>
        <v>0</v>
      </c>
      <c r="J184" s="115">
        <f>J183-J182</f>
        <v>0</v>
      </c>
      <c r="K184" s="115">
        <f>K183-K182</f>
        <v>0</v>
      </c>
      <c r="L184" s="115">
        <f>L183-L182</f>
        <v>0</v>
      </c>
      <c r="M184" s="115">
        <f>M183-M182</f>
        <v>0</v>
      </c>
      <c r="N184" s="115">
        <f>N183-N182</f>
        <v>0</v>
      </c>
      <c r="O184" s="115">
        <f>O183-O182</f>
        <v>0</v>
      </c>
      <c r="P184" s="115">
        <f>P183-P182</f>
        <v>0</v>
      </c>
      <c r="Q184" s="115">
        <f>Q183-Q182</f>
        <v>0</v>
      </c>
      <c r="R184" s="115">
        <f>R183-R182</f>
        <v>0</v>
      </c>
      <c r="S184" s="115">
        <f>S183-S182</f>
        <v>0</v>
      </c>
      <c r="T184" s="115">
        <f>T183-T182</f>
        <v>0</v>
      </c>
      <c r="U184" s="115">
        <f>U183-U182</f>
        <v>0</v>
      </c>
      <c r="V184" s="115">
        <f>V183-V182</f>
        <v>0</v>
      </c>
      <c r="W184" s="115">
        <f>W183-W182</f>
        <v>0</v>
      </c>
      <c r="X184" s="115">
        <f>X183-X182</f>
        <v>0</v>
      </c>
      <c r="Y184" s="115">
        <f>Y183-Y182</f>
        <v>0</v>
      </c>
    </row>
    <row r="185" spans="1:25" ht="7.5" customHeight="1" outlineLevel="1">
      <c r="A185" s="132"/>
      <c r="B185" s="38"/>
      <c r="C185" s="121"/>
      <c r="D185" s="120"/>
      <c r="E185" s="117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</row>
    <row r="186" spans="1:25" ht="12.75" customHeight="1" outlineLevel="1">
      <c r="A186" s="132"/>
      <c r="B186" s="133" t="s">
        <v>36</v>
      </c>
      <c r="C186" s="17" t="s">
        <v>6</v>
      </c>
      <c r="D186" s="110"/>
      <c r="E186" s="75">
        <v>232783.22</v>
      </c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</row>
    <row r="187" spans="1:25" ht="12.75" outlineLevel="1">
      <c r="A187" s="132"/>
      <c r="B187" s="133"/>
      <c r="C187" s="17" t="s">
        <v>7</v>
      </c>
      <c r="D187" s="112"/>
      <c r="E187" s="75">
        <f>SUM(F187:Y187)</f>
        <v>34266.7</v>
      </c>
      <c r="F187" s="111">
        <v>34266.7</v>
      </c>
      <c r="G187" s="111">
        <v>0</v>
      </c>
      <c r="H187" s="111">
        <v>0</v>
      </c>
      <c r="I187" s="111">
        <v>0</v>
      </c>
      <c r="J187" s="111">
        <v>0</v>
      </c>
      <c r="K187" s="111">
        <v>0</v>
      </c>
      <c r="L187" s="111">
        <v>0</v>
      </c>
      <c r="M187" s="111">
        <v>0</v>
      </c>
      <c r="N187" s="111">
        <v>0</v>
      </c>
      <c r="O187" s="111">
        <v>0</v>
      </c>
      <c r="P187" s="111">
        <v>0</v>
      </c>
      <c r="Q187" s="111">
        <v>0</v>
      </c>
      <c r="R187" s="111">
        <v>0</v>
      </c>
      <c r="S187" s="111">
        <v>0</v>
      </c>
      <c r="T187" s="111">
        <v>0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</row>
    <row r="188" spans="1:25" ht="12.75" outlineLevel="1">
      <c r="A188" s="132"/>
      <c r="B188" s="133"/>
      <c r="C188" s="21" t="s">
        <v>8</v>
      </c>
      <c r="D188" s="22"/>
      <c r="E188" s="113">
        <f>SUM(F188:Y188)</f>
        <v>0</v>
      </c>
      <c r="F188" s="114">
        <v>0</v>
      </c>
      <c r="G188" s="114">
        <v>0</v>
      </c>
      <c r="H188" s="114">
        <v>0</v>
      </c>
      <c r="I188" s="114">
        <v>0</v>
      </c>
      <c r="J188" s="114">
        <v>0</v>
      </c>
      <c r="K188" s="114">
        <v>0</v>
      </c>
      <c r="L188" s="114"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v>0</v>
      </c>
      <c r="R188" s="114">
        <v>0</v>
      </c>
      <c r="S188" s="114">
        <v>0</v>
      </c>
      <c r="T188" s="114">
        <v>0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</row>
    <row r="189" spans="1:25" ht="12.75" outlineLevel="1">
      <c r="A189" s="132"/>
      <c r="B189" s="133"/>
      <c r="C189" s="17" t="s">
        <v>9</v>
      </c>
      <c r="D189" s="25">
        <v>0</v>
      </c>
      <c r="E189" s="75">
        <f>SUM(F189:Y189)</f>
        <v>-34266.7</v>
      </c>
      <c r="F189" s="115">
        <f>F188-F187</f>
        <v>-34266.7</v>
      </c>
      <c r="G189" s="115">
        <f>G188-G187</f>
        <v>0</v>
      </c>
      <c r="H189" s="115">
        <f>H188-H187</f>
        <v>0</v>
      </c>
      <c r="I189" s="115">
        <f>I188-I187</f>
        <v>0</v>
      </c>
      <c r="J189" s="115">
        <f>J188-J187</f>
        <v>0</v>
      </c>
      <c r="K189" s="115">
        <f>K188-K187</f>
        <v>0</v>
      </c>
      <c r="L189" s="115">
        <f>L188-L187</f>
        <v>0</v>
      </c>
      <c r="M189" s="115">
        <f>M188-M187</f>
        <v>0</v>
      </c>
      <c r="N189" s="115">
        <f>N188-N187</f>
        <v>0</v>
      </c>
      <c r="O189" s="115">
        <f>O188-O187</f>
        <v>0</v>
      </c>
      <c r="P189" s="115">
        <f>P188-P187</f>
        <v>0</v>
      </c>
      <c r="Q189" s="115">
        <f>Q188-Q187</f>
        <v>0</v>
      </c>
      <c r="R189" s="115">
        <f>R188-R187</f>
        <v>0</v>
      </c>
      <c r="S189" s="115">
        <f>S188-S187</f>
        <v>0</v>
      </c>
      <c r="T189" s="115">
        <f>T188-T187</f>
        <v>0</v>
      </c>
      <c r="U189" s="115">
        <f>U188-U187</f>
        <v>0</v>
      </c>
      <c r="V189" s="115">
        <f>V188-V187</f>
        <v>0</v>
      </c>
      <c r="W189" s="115">
        <f>W188-W187</f>
        <v>0</v>
      </c>
      <c r="X189" s="115">
        <f>X188-X187</f>
        <v>0</v>
      </c>
      <c r="Y189" s="115">
        <f>Y188-Y187</f>
        <v>0</v>
      </c>
    </row>
    <row r="190" spans="1:180" ht="12.75" customHeight="1">
      <c r="A190" s="132"/>
      <c r="B190" s="124" t="s">
        <v>48</v>
      </c>
      <c r="C190" s="81" t="s">
        <v>6</v>
      </c>
      <c r="D190" s="125"/>
      <c r="E190" s="126">
        <f>E161+E166+E176+E186+E171+E181</f>
        <v>584186.1099999999</v>
      </c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FQ190"/>
      <c r="FR190"/>
      <c r="FS190"/>
      <c r="FT190"/>
      <c r="FU190"/>
      <c r="FV190"/>
      <c r="FW190"/>
      <c r="FX190"/>
    </row>
    <row r="191" spans="1:180" ht="12.75">
      <c r="A191" s="132"/>
      <c r="B191" s="124"/>
      <c r="C191" s="81" t="s">
        <v>30</v>
      </c>
      <c r="D191" s="125"/>
      <c r="E191" s="126">
        <f>E162+E167+E177+E187+E172+E182</f>
        <v>77850.31</v>
      </c>
      <c r="F191" s="126">
        <f>F177+F167+F187+F162+F172+F182</f>
        <v>77850.31</v>
      </c>
      <c r="G191" s="126">
        <f>G177+G167+G187+G162+G172+G182</f>
        <v>0</v>
      </c>
      <c r="H191" s="126">
        <f>H177+H167+H187+H162+H172+H182</f>
        <v>0</v>
      </c>
      <c r="I191" s="126">
        <f>I177+I167+I187+I162+I172+I182</f>
        <v>0</v>
      </c>
      <c r="J191" s="126">
        <f>J177+J167+J187+J162+J172+J182</f>
        <v>0</v>
      </c>
      <c r="K191" s="126">
        <f>K177+K167+K187+K162+K172+K182</f>
        <v>0</v>
      </c>
      <c r="L191" s="126">
        <f>L177+L167+L187+L162+L172+L182</f>
        <v>0</v>
      </c>
      <c r="M191" s="126">
        <f>M177+M167+M187+M162+M172+M182</f>
        <v>0</v>
      </c>
      <c r="N191" s="126">
        <f>N177+N167+N187+N162+N172+N182</f>
        <v>0</v>
      </c>
      <c r="O191" s="126">
        <f>O177+O167+O187+O162+O172+O182</f>
        <v>0</v>
      </c>
      <c r="P191" s="126">
        <f>P177+P167+P187+P162+P172+P182</f>
        <v>0</v>
      </c>
      <c r="Q191" s="126">
        <f>Q177+Q167+Q187+Q162+Q172+Q182</f>
        <v>0</v>
      </c>
      <c r="R191" s="126">
        <f>R177+R167+R187+R162+R172+R182</f>
        <v>0</v>
      </c>
      <c r="S191" s="126">
        <f>S177+S167+S187+S162+S172+S182</f>
        <v>0</v>
      </c>
      <c r="T191" s="126">
        <f>T177+T167+T187+T162+T172+T182</f>
        <v>0</v>
      </c>
      <c r="U191" s="126">
        <f>U177+U167+U187+U162+U172+U182</f>
        <v>0</v>
      </c>
      <c r="V191" s="126">
        <f>V177+V167+V187+V162+V172+V182</f>
        <v>0</v>
      </c>
      <c r="W191" s="126">
        <f>W177+W167+W187+W162+W172+W182</f>
        <v>0</v>
      </c>
      <c r="X191" s="126">
        <f>X177+X167+X187+X162+X172+X182</f>
        <v>0</v>
      </c>
      <c r="Y191" s="126">
        <f>Y177+Y167+Y187+Y162+Y172+Y182</f>
        <v>0</v>
      </c>
      <c r="FQ191"/>
      <c r="FR191"/>
      <c r="FS191"/>
      <c r="FT191"/>
      <c r="FU191"/>
      <c r="FV191"/>
      <c r="FW191"/>
      <c r="FX191"/>
    </row>
    <row r="192" spans="1:180" ht="12.75">
      <c r="A192" s="132"/>
      <c r="B192" s="124"/>
      <c r="C192" s="81" t="s">
        <v>8</v>
      </c>
      <c r="D192" s="125"/>
      <c r="E192" s="127">
        <f>E163+E168+E178+E188+E173+E183</f>
        <v>0</v>
      </c>
      <c r="F192" s="127">
        <f>F178+F168+F188+F163+F173+F183</f>
        <v>0</v>
      </c>
      <c r="G192" s="127">
        <f>G178+G168+G188+G163+G173+G183</f>
        <v>0</v>
      </c>
      <c r="H192" s="127">
        <f>H178+H168+H188+H163+H173+H183</f>
        <v>0</v>
      </c>
      <c r="I192" s="127">
        <f>I178+I168+I188+I163+I173+I183</f>
        <v>0</v>
      </c>
      <c r="J192" s="127">
        <f>J178+J168+J188+J163+J173+J183</f>
        <v>0</v>
      </c>
      <c r="K192" s="127">
        <f>K178+K168+K188+K163+K173+K183</f>
        <v>0</v>
      </c>
      <c r="L192" s="127">
        <f>L178+L168+L188+L163+L173+L183</f>
        <v>0</v>
      </c>
      <c r="M192" s="127">
        <f>M178+M168+M188+M163+M173+M183</f>
        <v>0</v>
      </c>
      <c r="N192" s="127">
        <f>N178+N168+N188+N163+N173+N183</f>
        <v>0</v>
      </c>
      <c r="O192" s="127">
        <f>O178+O168+O188+O163+O173+O183</f>
        <v>0</v>
      </c>
      <c r="P192" s="127">
        <f>P178+P168+P188+P163+P173+P183</f>
        <v>0</v>
      </c>
      <c r="Q192" s="127">
        <f>Q178+Q168+Q188+Q163+Q173+Q183</f>
        <v>0</v>
      </c>
      <c r="R192" s="127">
        <f>R178+R168+R188+R163+R173+R183</f>
        <v>0</v>
      </c>
      <c r="S192" s="127">
        <f>S178+S168+S188+S163+S173+S183</f>
        <v>0</v>
      </c>
      <c r="T192" s="127">
        <f>T178+T168+T188+T163+T173+T183</f>
        <v>0</v>
      </c>
      <c r="U192" s="127">
        <f>U178+U168+U188+U163+U173+U183</f>
        <v>0</v>
      </c>
      <c r="V192" s="127">
        <f>V178+V168+V188+V163+V173+V183</f>
        <v>0</v>
      </c>
      <c r="W192" s="127">
        <f>W178+W168+W188+W163+W173+W183</f>
        <v>0</v>
      </c>
      <c r="X192" s="127">
        <f>X178+X168+X188+X163+X173+X183</f>
        <v>0</v>
      </c>
      <c r="Y192" s="127">
        <f>Y178+Y168+Y188+Y163+Y173+Y183</f>
        <v>0</v>
      </c>
      <c r="FQ192"/>
      <c r="FR192"/>
      <c r="FS192"/>
      <c r="FT192"/>
      <c r="FU192"/>
      <c r="FV192"/>
      <c r="FW192"/>
      <c r="FX192"/>
    </row>
    <row r="193" spans="1:180" ht="12.75">
      <c r="A193" s="132"/>
      <c r="B193" s="124"/>
      <c r="C193" s="81" t="s">
        <v>9</v>
      </c>
      <c r="D193" s="125"/>
      <c r="E193" s="126">
        <f>E164+E169+E179+E189+E174+E184</f>
        <v>-77850.31</v>
      </c>
      <c r="F193" s="126">
        <f>F179+F169+F189+F164+F174+F184</f>
        <v>-77850.31</v>
      </c>
      <c r="G193" s="126">
        <f>G179+G169+G189+G164+G174+G184</f>
        <v>0</v>
      </c>
      <c r="H193" s="126">
        <f>H179+H169+H189+H164+H174+H184</f>
        <v>0</v>
      </c>
      <c r="I193" s="126">
        <f>I179+I169+I189+I164+I174+I184</f>
        <v>0</v>
      </c>
      <c r="J193" s="126">
        <f>J179+J169+J189+J164+J174+J184</f>
        <v>0</v>
      </c>
      <c r="K193" s="126">
        <f>K179+K169+K189+K164+K174+K184</f>
        <v>0</v>
      </c>
      <c r="L193" s="126">
        <f>L179+L169+L189+L164+L174+L184</f>
        <v>0</v>
      </c>
      <c r="M193" s="126">
        <f>M179+M169+M189+M164+M174+M184</f>
        <v>0</v>
      </c>
      <c r="N193" s="126">
        <f>N179+N169+N189+N164+N174+N184</f>
        <v>0</v>
      </c>
      <c r="O193" s="126">
        <f>O179+O169+O189+O164+O174+O184</f>
        <v>0</v>
      </c>
      <c r="P193" s="126">
        <f>P179+P169+P189+P164+P174+P184</f>
        <v>0</v>
      </c>
      <c r="Q193" s="126">
        <f>Q179+Q169+Q189+Q164+Q174+Q184</f>
        <v>0</v>
      </c>
      <c r="R193" s="126">
        <f>R179+R169+R189+R164+R174+R184</f>
        <v>0</v>
      </c>
      <c r="S193" s="126">
        <f>S179+S169+S189+S164+S174+S184</f>
        <v>0</v>
      </c>
      <c r="T193" s="126">
        <f>T179+T169+T189+T164+T174+T184</f>
        <v>0</v>
      </c>
      <c r="U193" s="126">
        <f>U179+U169+U189+U164+U174+U184</f>
        <v>0</v>
      </c>
      <c r="V193" s="126">
        <f>V179+V169+V189+V164+V174+V184</f>
        <v>0</v>
      </c>
      <c r="W193" s="126">
        <f>W179+W169+W189+W164+W174+W184</f>
        <v>0</v>
      </c>
      <c r="X193" s="126">
        <f>X179+X169+X189+X164+X174+X184</f>
        <v>0</v>
      </c>
      <c r="Y193" s="126">
        <f>Y179+Y169+Y189+Y164+Y174+Y184</f>
        <v>0</v>
      </c>
      <c r="FQ193"/>
      <c r="FR193"/>
      <c r="FS193"/>
      <c r="FT193"/>
      <c r="FU193"/>
      <c r="FV193"/>
      <c r="FW193"/>
      <c r="FX193"/>
    </row>
    <row r="194" spans="1:180" ht="12.75">
      <c r="A194" s="132"/>
      <c r="B194" s="124"/>
      <c r="C194" s="128" t="s">
        <v>38</v>
      </c>
      <c r="D194" s="129"/>
      <c r="E194" s="130">
        <f>E191/E190</f>
        <v>0.13326285693441087</v>
      </c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FQ194"/>
      <c r="FR194"/>
      <c r="FS194"/>
      <c r="FT194"/>
      <c r="FU194"/>
      <c r="FV194"/>
      <c r="FW194"/>
      <c r="FX194"/>
    </row>
    <row r="195" spans="1:25" ht="12.75" outlineLevel="1">
      <c r="A195" s="132" t="s">
        <v>49</v>
      </c>
      <c r="B195" s="16" t="s">
        <v>34</v>
      </c>
      <c r="C195" s="17" t="s">
        <v>6</v>
      </c>
      <c r="D195" s="110"/>
      <c r="E195" s="75">
        <v>20541.23</v>
      </c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</row>
    <row r="196" spans="1:25" ht="12.75" outlineLevel="1">
      <c r="A196" s="132"/>
      <c r="B196" s="16"/>
      <c r="C196" s="17" t="s">
        <v>7</v>
      </c>
      <c r="D196" s="112"/>
      <c r="E196" s="75">
        <f>SUM(F196:Y196)</f>
        <v>6334.73</v>
      </c>
      <c r="F196" s="111">
        <v>6334.73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11">
        <v>0</v>
      </c>
      <c r="N196" s="111">
        <v>0</v>
      </c>
      <c r="O196" s="111">
        <v>0</v>
      </c>
      <c r="P196" s="111">
        <v>0</v>
      </c>
      <c r="Q196" s="111">
        <v>0</v>
      </c>
      <c r="R196" s="111">
        <v>0</v>
      </c>
      <c r="S196" s="111">
        <v>0</v>
      </c>
      <c r="T196" s="111">
        <v>0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</row>
    <row r="197" spans="1:25" ht="12.75" outlineLevel="1">
      <c r="A197" s="132"/>
      <c r="B197" s="16"/>
      <c r="C197" s="21" t="s">
        <v>8</v>
      </c>
      <c r="D197" s="22"/>
      <c r="E197" s="113">
        <f>SUM(F197:Y197)</f>
        <v>0</v>
      </c>
      <c r="F197" s="114">
        <v>0</v>
      </c>
      <c r="G197" s="114">
        <v>0</v>
      </c>
      <c r="H197" s="114">
        <v>0</v>
      </c>
      <c r="I197" s="114">
        <v>0</v>
      </c>
      <c r="J197" s="114">
        <v>0</v>
      </c>
      <c r="K197" s="114">
        <v>0</v>
      </c>
      <c r="L197" s="114">
        <v>0</v>
      </c>
      <c r="M197" s="114">
        <v>0</v>
      </c>
      <c r="N197" s="114">
        <v>0</v>
      </c>
      <c r="O197" s="114">
        <v>0</v>
      </c>
      <c r="P197" s="114">
        <v>0</v>
      </c>
      <c r="Q197" s="114">
        <v>0</v>
      </c>
      <c r="R197" s="114">
        <v>0</v>
      </c>
      <c r="S197" s="114">
        <v>0</v>
      </c>
      <c r="T197" s="114">
        <v>0</v>
      </c>
      <c r="U197" s="114">
        <v>0</v>
      </c>
      <c r="V197" s="114">
        <v>0</v>
      </c>
      <c r="W197" s="114">
        <v>0</v>
      </c>
      <c r="X197" s="114">
        <v>0</v>
      </c>
      <c r="Y197" s="114">
        <v>0</v>
      </c>
    </row>
    <row r="198" spans="1:25" ht="12.75" outlineLevel="1">
      <c r="A198" s="132"/>
      <c r="B198" s="16"/>
      <c r="C198" s="17" t="s">
        <v>9</v>
      </c>
      <c r="D198" s="25">
        <v>0</v>
      </c>
      <c r="E198" s="75">
        <f>SUM(F198:Y198)</f>
        <v>-6334.73</v>
      </c>
      <c r="F198" s="115">
        <f>F197-F196</f>
        <v>-6334.73</v>
      </c>
      <c r="G198" s="115">
        <f>G197-G196</f>
        <v>0</v>
      </c>
      <c r="H198" s="115">
        <f>H197-H196</f>
        <v>0</v>
      </c>
      <c r="I198" s="115">
        <f>I197-I196</f>
        <v>0</v>
      </c>
      <c r="J198" s="115">
        <f>J197-J196</f>
        <v>0</v>
      </c>
      <c r="K198" s="115">
        <f>K197-K196</f>
        <v>0</v>
      </c>
      <c r="L198" s="115">
        <f>L197-L196</f>
        <v>0</v>
      </c>
      <c r="M198" s="115">
        <f>M197-M196</f>
        <v>0</v>
      </c>
      <c r="N198" s="115">
        <f>N197-N196</f>
        <v>0</v>
      </c>
      <c r="O198" s="115">
        <f>O197-O196</f>
        <v>0</v>
      </c>
      <c r="P198" s="115">
        <f>P197-P196</f>
        <v>0</v>
      </c>
      <c r="Q198" s="115">
        <f>Q197-Q196</f>
        <v>0</v>
      </c>
      <c r="R198" s="115">
        <f>R197-R196</f>
        <v>0</v>
      </c>
      <c r="S198" s="115">
        <f>S197-S196</f>
        <v>0</v>
      </c>
      <c r="T198" s="115">
        <f>T197-T196</f>
        <v>0</v>
      </c>
      <c r="U198" s="115">
        <f>U197-U196</f>
        <v>0</v>
      </c>
      <c r="V198" s="115">
        <f>V197-V196</f>
        <v>0</v>
      </c>
      <c r="W198" s="115">
        <f>W197-W196</f>
        <v>0</v>
      </c>
      <c r="X198" s="115">
        <f>X197-X196</f>
        <v>0</v>
      </c>
      <c r="Y198" s="115">
        <f>Y197-Y196</f>
        <v>0</v>
      </c>
    </row>
    <row r="199" spans="1:25" ht="7.5" customHeight="1" outlineLevel="1">
      <c r="A199" s="132"/>
      <c r="B199" s="38"/>
      <c r="C199" s="26"/>
      <c r="D199" s="116"/>
      <c r="E199" s="117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</row>
    <row r="200" spans="1:25" ht="12.75" outlineLevel="1">
      <c r="A200" s="132"/>
      <c r="B200" s="16" t="s">
        <v>5</v>
      </c>
      <c r="C200" s="17" t="s">
        <v>6</v>
      </c>
      <c r="D200" s="110"/>
      <c r="E200" s="75">
        <v>0</v>
      </c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</row>
    <row r="201" spans="1:25" ht="12.75" outlineLevel="1">
      <c r="A201" s="132"/>
      <c r="B201" s="16"/>
      <c r="C201" s="17" t="s">
        <v>7</v>
      </c>
      <c r="D201" s="112"/>
      <c r="E201" s="75">
        <f>SUM(F201:Y201)</f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1">
        <v>0</v>
      </c>
      <c r="N201" s="111">
        <v>0</v>
      </c>
      <c r="O201" s="111">
        <v>0</v>
      </c>
      <c r="P201" s="111">
        <v>0</v>
      </c>
      <c r="Q201" s="111">
        <v>0</v>
      </c>
      <c r="R201" s="111">
        <v>0</v>
      </c>
      <c r="S201" s="111">
        <v>0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</row>
    <row r="202" spans="1:25" ht="12.75" outlineLevel="1">
      <c r="A202" s="132"/>
      <c r="B202" s="16"/>
      <c r="C202" s="21" t="s">
        <v>8</v>
      </c>
      <c r="D202" s="22"/>
      <c r="E202" s="113">
        <f>SUM(F202:Y202)</f>
        <v>0</v>
      </c>
      <c r="F202" s="114">
        <v>0</v>
      </c>
      <c r="G202" s="114">
        <v>0</v>
      </c>
      <c r="H202" s="114">
        <v>0</v>
      </c>
      <c r="I202" s="114">
        <v>0</v>
      </c>
      <c r="J202" s="114">
        <v>0</v>
      </c>
      <c r="K202" s="114">
        <v>0</v>
      </c>
      <c r="L202" s="114">
        <v>0</v>
      </c>
      <c r="M202" s="114">
        <v>0</v>
      </c>
      <c r="N202" s="114">
        <v>0</v>
      </c>
      <c r="O202" s="114">
        <v>0</v>
      </c>
      <c r="P202" s="114">
        <v>0</v>
      </c>
      <c r="Q202" s="114">
        <v>0</v>
      </c>
      <c r="R202" s="114">
        <v>0</v>
      </c>
      <c r="S202" s="114">
        <v>0</v>
      </c>
      <c r="T202" s="114">
        <v>0</v>
      </c>
      <c r="U202" s="114">
        <v>0</v>
      </c>
      <c r="V202" s="114">
        <v>0</v>
      </c>
      <c r="W202" s="114">
        <v>0</v>
      </c>
      <c r="X202" s="114">
        <v>0</v>
      </c>
      <c r="Y202" s="114">
        <v>0</v>
      </c>
    </row>
    <row r="203" spans="1:25" ht="12.75" outlineLevel="1">
      <c r="A203" s="132"/>
      <c r="B203" s="16"/>
      <c r="C203" s="17" t="s">
        <v>9</v>
      </c>
      <c r="D203" s="25">
        <v>0</v>
      </c>
      <c r="E203" s="75">
        <f>SUM(F203:Y203)</f>
        <v>0</v>
      </c>
      <c r="F203" s="115">
        <f>F202-F201</f>
        <v>0</v>
      </c>
      <c r="G203" s="115">
        <f>G202-G201</f>
        <v>0</v>
      </c>
      <c r="H203" s="115">
        <f>H202-H201</f>
        <v>0</v>
      </c>
      <c r="I203" s="115">
        <f>I202-I201</f>
        <v>0</v>
      </c>
      <c r="J203" s="115">
        <f>J202-J201</f>
        <v>0</v>
      </c>
      <c r="K203" s="115">
        <f>K202-K201</f>
        <v>0</v>
      </c>
      <c r="L203" s="115">
        <f>L202-L201</f>
        <v>0</v>
      </c>
      <c r="M203" s="115">
        <f>M202-M201</f>
        <v>0</v>
      </c>
      <c r="N203" s="115">
        <f>N202-N201</f>
        <v>0</v>
      </c>
      <c r="O203" s="115">
        <f>O202-O201</f>
        <v>0</v>
      </c>
      <c r="P203" s="115">
        <f>P202-P201</f>
        <v>0</v>
      </c>
      <c r="Q203" s="115">
        <f>Q202-Q201</f>
        <v>0</v>
      </c>
      <c r="R203" s="115">
        <f>R202-R201</f>
        <v>0</v>
      </c>
      <c r="S203" s="115">
        <f>S202-S201</f>
        <v>0</v>
      </c>
      <c r="T203" s="115">
        <f>T202-T201</f>
        <v>0</v>
      </c>
      <c r="U203" s="115">
        <f>U202-U201</f>
        <v>0</v>
      </c>
      <c r="V203" s="115">
        <f>V202-V201</f>
        <v>0</v>
      </c>
      <c r="W203" s="115">
        <f>W202-W201</f>
        <v>0</v>
      </c>
      <c r="X203" s="115">
        <f>X202-X201</f>
        <v>0</v>
      </c>
      <c r="Y203" s="115">
        <f>Y202-Y201</f>
        <v>0</v>
      </c>
    </row>
    <row r="204" spans="1:25" ht="9" customHeight="1" outlineLevel="1">
      <c r="A204" s="13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ht="12.75" customHeight="1" outlineLevel="1">
      <c r="A205" s="132"/>
      <c r="B205" s="16" t="s">
        <v>35</v>
      </c>
      <c r="C205" s="17" t="s">
        <v>6</v>
      </c>
      <c r="D205" s="110"/>
      <c r="E205" s="75">
        <v>190560.97</v>
      </c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</row>
    <row r="206" spans="1:25" ht="12.75" customHeight="1" outlineLevel="1">
      <c r="A206" s="132"/>
      <c r="B206" s="16"/>
      <c r="C206" s="17" t="s">
        <v>7</v>
      </c>
      <c r="D206" s="112"/>
      <c r="E206" s="75">
        <f>SUM(F206:Y206)</f>
        <v>51291.45</v>
      </c>
      <c r="F206" s="111">
        <v>51291.45</v>
      </c>
      <c r="G206" s="111">
        <v>0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11">
        <v>0</v>
      </c>
      <c r="N206" s="111">
        <v>0</v>
      </c>
      <c r="O206" s="111">
        <v>0</v>
      </c>
      <c r="P206" s="111">
        <v>0</v>
      </c>
      <c r="Q206" s="111">
        <v>0</v>
      </c>
      <c r="R206" s="111">
        <v>0</v>
      </c>
      <c r="S206" s="111">
        <v>0</v>
      </c>
      <c r="T206" s="111">
        <v>0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</row>
    <row r="207" spans="1:25" ht="12.75" customHeight="1" outlineLevel="1">
      <c r="A207" s="132"/>
      <c r="B207" s="16"/>
      <c r="C207" s="21" t="s">
        <v>8</v>
      </c>
      <c r="D207" s="22"/>
      <c r="E207" s="113">
        <f>SUM(F207:Y207)</f>
        <v>0</v>
      </c>
      <c r="F207" s="114">
        <v>0</v>
      </c>
      <c r="G207" s="114">
        <v>0</v>
      </c>
      <c r="H207" s="114">
        <v>0</v>
      </c>
      <c r="I207" s="114">
        <v>0</v>
      </c>
      <c r="J207" s="114">
        <v>0</v>
      </c>
      <c r="K207" s="114">
        <v>0</v>
      </c>
      <c r="L207" s="114">
        <v>0</v>
      </c>
      <c r="M207" s="114">
        <v>0</v>
      </c>
      <c r="N207" s="114">
        <v>0</v>
      </c>
      <c r="O207" s="114">
        <v>0</v>
      </c>
      <c r="P207" s="114">
        <v>0</v>
      </c>
      <c r="Q207" s="114">
        <v>0</v>
      </c>
      <c r="R207" s="114">
        <v>0</v>
      </c>
      <c r="S207" s="114">
        <v>0</v>
      </c>
      <c r="T207" s="114">
        <v>0</v>
      </c>
      <c r="U207" s="114">
        <v>0</v>
      </c>
      <c r="V207" s="114">
        <v>0</v>
      </c>
      <c r="W207" s="114">
        <v>0</v>
      </c>
      <c r="X207" s="114">
        <v>0</v>
      </c>
      <c r="Y207" s="114">
        <v>0</v>
      </c>
    </row>
    <row r="208" spans="1:25" ht="12.75" customHeight="1" outlineLevel="1">
      <c r="A208" s="132"/>
      <c r="B208" s="16"/>
      <c r="C208" s="17" t="s">
        <v>9</v>
      </c>
      <c r="D208" s="25">
        <v>0</v>
      </c>
      <c r="E208" s="75">
        <f>SUM(F208:Y208)</f>
        <v>-51291.45</v>
      </c>
      <c r="F208" s="115">
        <f>F207-F206</f>
        <v>-51291.45</v>
      </c>
      <c r="G208" s="115">
        <f>G207-G206</f>
        <v>0</v>
      </c>
      <c r="H208" s="115">
        <f>H207-H206</f>
        <v>0</v>
      </c>
      <c r="I208" s="115">
        <f>I207-I206</f>
        <v>0</v>
      </c>
      <c r="J208" s="115">
        <f>J207-J206</f>
        <v>0</v>
      </c>
      <c r="K208" s="115">
        <f>K207-K206</f>
        <v>0</v>
      </c>
      <c r="L208" s="115">
        <f>L207-L206</f>
        <v>0</v>
      </c>
      <c r="M208" s="115">
        <f>M207-M206</f>
        <v>0</v>
      </c>
      <c r="N208" s="115">
        <f>N207-N206</f>
        <v>0</v>
      </c>
      <c r="O208" s="115">
        <f>O207-O206</f>
        <v>0</v>
      </c>
      <c r="P208" s="115">
        <f>P207-P206</f>
        <v>0</v>
      </c>
      <c r="Q208" s="115">
        <f>Q207-Q206</f>
        <v>0</v>
      </c>
      <c r="R208" s="115">
        <f>R207-R206</f>
        <v>0</v>
      </c>
      <c r="S208" s="115">
        <f>S207-S206</f>
        <v>0</v>
      </c>
      <c r="T208" s="115">
        <f>T207-T206</f>
        <v>0</v>
      </c>
      <c r="U208" s="115">
        <f>U207-U206</f>
        <v>0</v>
      </c>
      <c r="V208" s="115">
        <f>V207-V206</f>
        <v>0</v>
      </c>
      <c r="W208" s="115">
        <f>W207-W206</f>
        <v>0</v>
      </c>
      <c r="X208" s="115">
        <f>X207-X206</f>
        <v>0</v>
      </c>
      <c r="Y208" s="115">
        <f>Y207-Y206</f>
        <v>0</v>
      </c>
    </row>
    <row r="209" spans="1:25" ht="7.5" customHeight="1" outlineLevel="1">
      <c r="A209" s="132"/>
      <c r="B209" s="38"/>
      <c r="C209" s="121"/>
      <c r="D209" s="122"/>
      <c r="E209" s="117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1:25" ht="12.75" outlineLevel="1">
      <c r="A210" s="132"/>
      <c r="B210" s="16" t="s">
        <v>20</v>
      </c>
      <c r="C210" s="17" t="s">
        <v>6</v>
      </c>
      <c r="D210" s="110"/>
      <c r="E210" s="75">
        <v>27583.32</v>
      </c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</row>
    <row r="211" spans="1:25" ht="12.75" outlineLevel="1">
      <c r="A211" s="132"/>
      <c r="B211" s="16"/>
      <c r="C211" s="17" t="s">
        <v>7</v>
      </c>
      <c r="D211" s="112"/>
      <c r="E211" s="75">
        <f>SUM(F211:Y211)</f>
        <v>8020.33</v>
      </c>
      <c r="F211" s="111">
        <v>8020.33</v>
      </c>
      <c r="G211" s="111">
        <v>0</v>
      </c>
      <c r="H211" s="111">
        <v>0</v>
      </c>
      <c r="I211" s="111">
        <v>0</v>
      </c>
      <c r="J211" s="111">
        <v>0</v>
      </c>
      <c r="K211" s="111">
        <v>0</v>
      </c>
      <c r="L211" s="111">
        <v>0</v>
      </c>
      <c r="M211" s="111">
        <v>0</v>
      </c>
      <c r="N211" s="111">
        <v>0</v>
      </c>
      <c r="O211" s="111">
        <v>0</v>
      </c>
      <c r="P211" s="111">
        <v>0</v>
      </c>
      <c r="Q211" s="111">
        <v>0</v>
      </c>
      <c r="R211" s="111">
        <v>0</v>
      </c>
      <c r="S211" s="111">
        <v>0</v>
      </c>
      <c r="T211" s="111">
        <v>0</v>
      </c>
      <c r="U211" s="111">
        <v>0</v>
      </c>
      <c r="V211" s="111">
        <v>0</v>
      </c>
      <c r="W211" s="111">
        <v>0</v>
      </c>
      <c r="X211" s="111">
        <v>0</v>
      </c>
      <c r="Y211" s="111">
        <v>0</v>
      </c>
    </row>
    <row r="212" spans="1:25" ht="12.75" outlineLevel="1">
      <c r="A212" s="132"/>
      <c r="B212" s="16"/>
      <c r="C212" s="21" t="s">
        <v>8</v>
      </c>
      <c r="D212" s="22"/>
      <c r="E212" s="113">
        <f>SUM(F212:Y212)</f>
        <v>0</v>
      </c>
      <c r="F212" s="114">
        <v>0</v>
      </c>
      <c r="G212" s="114">
        <v>0</v>
      </c>
      <c r="H212" s="114">
        <v>0</v>
      </c>
      <c r="I212" s="114">
        <v>0</v>
      </c>
      <c r="J212" s="114">
        <v>0</v>
      </c>
      <c r="K212" s="114">
        <v>0</v>
      </c>
      <c r="L212" s="114">
        <v>0</v>
      </c>
      <c r="M212" s="114">
        <v>0</v>
      </c>
      <c r="N212" s="114">
        <v>0</v>
      </c>
      <c r="O212" s="114">
        <v>0</v>
      </c>
      <c r="P212" s="114">
        <v>0</v>
      </c>
      <c r="Q212" s="114">
        <v>0</v>
      </c>
      <c r="R212" s="114">
        <v>0</v>
      </c>
      <c r="S212" s="114">
        <v>0</v>
      </c>
      <c r="T212" s="114">
        <v>0</v>
      </c>
      <c r="U212" s="114">
        <v>0</v>
      </c>
      <c r="V212" s="114">
        <v>0</v>
      </c>
      <c r="W212" s="114">
        <v>0</v>
      </c>
      <c r="X212" s="114">
        <v>0</v>
      </c>
      <c r="Y212" s="114">
        <v>0</v>
      </c>
    </row>
    <row r="213" spans="1:25" ht="12.75" outlineLevel="1">
      <c r="A213" s="132"/>
      <c r="B213" s="16"/>
      <c r="C213" s="17" t="s">
        <v>9</v>
      </c>
      <c r="D213" s="25">
        <v>0</v>
      </c>
      <c r="E213" s="75">
        <f>SUM(F213:Y213)</f>
        <v>-8020.33</v>
      </c>
      <c r="F213" s="115">
        <f>F212-F211</f>
        <v>-8020.33</v>
      </c>
      <c r="G213" s="115">
        <f>G212-G211</f>
        <v>0</v>
      </c>
      <c r="H213" s="115">
        <f>H212-H211</f>
        <v>0</v>
      </c>
      <c r="I213" s="115">
        <f>I212-I211</f>
        <v>0</v>
      </c>
      <c r="J213" s="115">
        <f>J212-J211</f>
        <v>0</v>
      </c>
      <c r="K213" s="115">
        <f>K212-K211</f>
        <v>0</v>
      </c>
      <c r="L213" s="115">
        <f>L212-L211</f>
        <v>0</v>
      </c>
      <c r="M213" s="115">
        <f>M212-M211</f>
        <v>0</v>
      </c>
      <c r="N213" s="115">
        <f>N212-N211</f>
        <v>0</v>
      </c>
      <c r="O213" s="115">
        <f>O212-O211</f>
        <v>0</v>
      </c>
      <c r="P213" s="115">
        <f>P212-P211</f>
        <v>0</v>
      </c>
      <c r="Q213" s="115">
        <f>Q212-Q211</f>
        <v>0</v>
      </c>
      <c r="R213" s="115">
        <f>R212-R211</f>
        <v>0</v>
      </c>
      <c r="S213" s="115">
        <f>S212-S211</f>
        <v>0</v>
      </c>
      <c r="T213" s="115">
        <f>T212-T211</f>
        <v>0</v>
      </c>
      <c r="U213" s="115">
        <f>U212-U211</f>
        <v>0</v>
      </c>
      <c r="V213" s="115">
        <f>V212-V211</f>
        <v>0</v>
      </c>
      <c r="W213" s="115">
        <f>W212-W211</f>
        <v>0</v>
      </c>
      <c r="X213" s="115">
        <f>X212-X211</f>
        <v>0</v>
      </c>
      <c r="Y213" s="115">
        <f>Y212-Y211</f>
        <v>0</v>
      </c>
    </row>
    <row r="214" spans="1:25" ht="7.5" customHeight="1" outlineLevel="1">
      <c r="A214" s="132"/>
      <c r="B214" s="38"/>
      <c r="C214" s="121"/>
      <c r="D214" s="120"/>
      <c r="E214" s="117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</row>
    <row r="215" spans="1:25" ht="12.75" outlineLevel="1">
      <c r="A215" s="132"/>
      <c r="B215" s="16" t="s">
        <v>24</v>
      </c>
      <c r="C215" s="17" t="s">
        <v>6</v>
      </c>
      <c r="D215" s="110"/>
      <c r="E215" s="75">
        <v>5867.58</v>
      </c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</row>
    <row r="216" spans="1:25" ht="12.75" outlineLevel="1">
      <c r="A216" s="132"/>
      <c r="B216" s="16"/>
      <c r="C216" s="17" t="s">
        <v>7</v>
      </c>
      <c r="D216" s="112"/>
      <c r="E216" s="75">
        <f>SUM(F216:Y216)</f>
        <v>544.08</v>
      </c>
      <c r="F216" s="111">
        <v>544.08</v>
      </c>
      <c r="G216" s="111">
        <v>0</v>
      </c>
      <c r="H216" s="111">
        <v>0</v>
      </c>
      <c r="I216" s="111">
        <v>0</v>
      </c>
      <c r="J216" s="111">
        <v>0</v>
      </c>
      <c r="K216" s="111">
        <v>0</v>
      </c>
      <c r="L216" s="111">
        <v>0</v>
      </c>
      <c r="M216" s="111">
        <v>0</v>
      </c>
      <c r="N216" s="111">
        <v>0</v>
      </c>
      <c r="O216" s="111">
        <v>0</v>
      </c>
      <c r="P216" s="111">
        <v>0</v>
      </c>
      <c r="Q216" s="111">
        <v>0</v>
      </c>
      <c r="R216" s="111">
        <v>0</v>
      </c>
      <c r="S216" s="111">
        <v>0</v>
      </c>
      <c r="T216" s="111">
        <v>0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</row>
    <row r="217" spans="1:25" ht="12.75" outlineLevel="1">
      <c r="A217" s="132"/>
      <c r="B217" s="16"/>
      <c r="C217" s="21" t="s">
        <v>8</v>
      </c>
      <c r="D217" s="22"/>
      <c r="E217" s="113">
        <f>SUM(F217:Y217)</f>
        <v>0</v>
      </c>
      <c r="F217" s="114">
        <v>0</v>
      </c>
      <c r="G217" s="114">
        <v>0</v>
      </c>
      <c r="H217" s="114">
        <v>0</v>
      </c>
      <c r="I217" s="114">
        <v>0</v>
      </c>
      <c r="J217" s="114">
        <v>0</v>
      </c>
      <c r="K217" s="114">
        <v>0</v>
      </c>
      <c r="L217" s="114">
        <v>0</v>
      </c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14">
        <v>0</v>
      </c>
      <c r="S217" s="114">
        <v>0</v>
      </c>
      <c r="T217" s="114">
        <v>0</v>
      </c>
      <c r="U217" s="114">
        <v>0</v>
      </c>
      <c r="V217" s="114">
        <v>0</v>
      </c>
      <c r="W217" s="114">
        <v>0</v>
      </c>
      <c r="X217" s="114">
        <v>0</v>
      </c>
      <c r="Y217" s="114">
        <v>0</v>
      </c>
    </row>
    <row r="218" spans="1:25" ht="12.75" outlineLevel="1">
      <c r="A218" s="132"/>
      <c r="B218" s="16"/>
      <c r="C218" s="17" t="s">
        <v>9</v>
      </c>
      <c r="D218" s="25">
        <v>0</v>
      </c>
      <c r="E218" s="75">
        <f>SUM(F218:Y218)</f>
        <v>-544.08</v>
      </c>
      <c r="F218" s="115">
        <f>F217-F216</f>
        <v>-544.08</v>
      </c>
      <c r="G218" s="115">
        <f>G217-G216</f>
        <v>0</v>
      </c>
      <c r="H218" s="115">
        <f>H217-H216</f>
        <v>0</v>
      </c>
      <c r="I218" s="115">
        <f>I217-I216</f>
        <v>0</v>
      </c>
      <c r="J218" s="115">
        <f>J217-J216</f>
        <v>0</v>
      </c>
      <c r="K218" s="115">
        <f>K217-K216</f>
        <v>0</v>
      </c>
      <c r="L218" s="115">
        <f>L217-L216</f>
        <v>0</v>
      </c>
      <c r="M218" s="115">
        <f>M217-M216</f>
        <v>0</v>
      </c>
      <c r="N218" s="115">
        <f>N217-N216</f>
        <v>0</v>
      </c>
      <c r="O218" s="115">
        <f>O217-O216</f>
        <v>0</v>
      </c>
      <c r="P218" s="115">
        <f>P217-P216</f>
        <v>0</v>
      </c>
      <c r="Q218" s="115">
        <f>Q217-Q216</f>
        <v>0</v>
      </c>
      <c r="R218" s="115">
        <f>R217-R216</f>
        <v>0</v>
      </c>
      <c r="S218" s="115">
        <f>S217-S216</f>
        <v>0</v>
      </c>
      <c r="T218" s="115">
        <f>T217-T216</f>
        <v>0</v>
      </c>
      <c r="U218" s="115">
        <f>U217-U216</f>
        <v>0</v>
      </c>
      <c r="V218" s="115">
        <f>V217-V216</f>
        <v>0</v>
      </c>
      <c r="W218" s="115">
        <f>W217-W216</f>
        <v>0</v>
      </c>
      <c r="X218" s="115">
        <f>X217-X216</f>
        <v>0</v>
      </c>
      <c r="Y218" s="115">
        <f>Y217-Y216</f>
        <v>0</v>
      </c>
    </row>
    <row r="219" spans="1:25" ht="7.5" customHeight="1" outlineLevel="1">
      <c r="A219" s="132"/>
      <c r="B219" s="38"/>
      <c r="C219" s="121"/>
      <c r="D219" s="120"/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</row>
    <row r="220" spans="1:25" ht="12.75" customHeight="1" outlineLevel="1">
      <c r="A220" s="132"/>
      <c r="B220" s="133" t="s">
        <v>36</v>
      </c>
      <c r="C220" s="17" t="s">
        <v>6</v>
      </c>
      <c r="D220" s="110"/>
      <c r="E220" s="75">
        <v>139972.7</v>
      </c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</row>
    <row r="221" spans="1:25" ht="12.75" outlineLevel="1">
      <c r="A221" s="132"/>
      <c r="B221" s="133"/>
      <c r="C221" s="17" t="s">
        <v>7</v>
      </c>
      <c r="D221" s="112"/>
      <c r="E221" s="75">
        <f>SUM(F221:Y221)</f>
        <v>39471.31</v>
      </c>
      <c r="F221" s="111">
        <v>39471.31</v>
      </c>
      <c r="G221" s="111">
        <v>0</v>
      </c>
      <c r="H221" s="111">
        <v>0</v>
      </c>
      <c r="I221" s="111">
        <v>0</v>
      </c>
      <c r="J221" s="111">
        <v>0</v>
      </c>
      <c r="K221" s="111">
        <v>0</v>
      </c>
      <c r="L221" s="111"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v>0</v>
      </c>
      <c r="R221" s="111">
        <v>0</v>
      </c>
      <c r="S221" s="111">
        <v>0</v>
      </c>
      <c r="T221" s="111">
        <v>0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</row>
    <row r="222" spans="1:25" ht="12.75" outlineLevel="1">
      <c r="A222" s="132"/>
      <c r="B222" s="133"/>
      <c r="C222" s="21" t="s">
        <v>8</v>
      </c>
      <c r="D222" s="22"/>
      <c r="E222" s="113">
        <f>SUM(F222:Y222)</f>
        <v>0</v>
      </c>
      <c r="F222" s="114">
        <v>0</v>
      </c>
      <c r="G222" s="114">
        <v>0</v>
      </c>
      <c r="H222" s="114">
        <v>0</v>
      </c>
      <c r="I222" s="114">
        <v>0</v>
      </c>
      <c r="J222" s="114">
        <v>0</v>
      </c>
      <c r="K222" s="114">
        <v>0</v>
      </c>
      <c r="L222" s="114">
        <v>0</v>
      </c>
      <c r="M222" s="114">
        <v>0</v>
      </c>
      <c r="N222" s="114">
        <v>0</v>
      </c>
      <c r="O222" s="114">
        <v>0</v>
      </c>
      <c r="P222" s="114">
        <v>0</v>
      </c>
      <c r="Q222" s="114">
        <v>0</v>
      </c>
      <c r="R222" s="114">
        <v>0</v>
      </c>
      <c r="S222" s="114">
        <v>0</v>
      </c>
      <c r="T222" s="114">
        <v>0</v>
      </c>
      <c r="U222" s="114">
        <v>0</v>
      </c>
      <c r="V222" s="114">
        <v>0</v>
      </c>
      <c r="W222" s="114">
        <v>0</v>
      </c>
      <c r="X222" s="114">
        <v>0</v>
      </c>
      <c r="Y222" s="114">
        <v>0</v>
      </c>
    </row>
    <row r="223" spans="1:25" ht="12.75" outlineLevel="1">
      <c r="A223" s="132"/>
      <c r="B223" s="133"/>
      <c r="C223" s="17" t="s">
        <v>9</v>
      </c>
      <c r="D223" s="25">
        <v>0</v>
      </c>
      <c r="E223" s="75">
        <f>SUM(F223:Y223)</f>
        <v>-39471.31</v>
      </c>
      <c r="F223" s="115">
        <f>F222-F221</f>
        <v>-39471.31</v>
      </c>
      <c r="G223" s="115">
        <f>G222-G221</f>
        <v>0</v>
      </c>
      <c r="H223" s="115">
        <f>H222-H221</f>
        <v>0</v>
      </c>
      <c r="I223" s="115">
        <f>I222-I221</f>
        <v>0</v>
      </c>
      <c r="J223" s="115">
        <f>J222-J221</f>
        <v>0</v>
      </c>
      <c r="K223" s="115">
        <f>K222-K221</f>
        <v>0</v>
      </c>
      <c r="L223" s="115">
        <f>L222-L221</f>
        <v>0</v>
      </c>
      <c r="M223" s="115">
        <f>M222-M221</f>
        <v>0</v>
      </c>
      <c r="N223" s="115">
        <f>N222-N221</f>
        <v>0</v>
      </c>
      <c r="O223" s="115">
        <f>O222-O221</f>
        <v>0</v>
      </c>
      <c r="P223" s="115">
        <f>P222-P221</f>
        <v>0</v>
      </c>
      <c r="Q223" s="115">
        <f>Q222-Q221</f>
        <v>0</v>
      </c>
      <c r="R223" s="115">
        <f>R222-R221</f>
        <v>0</v>
      </c>
      <c r="S223" s="115">
        <f>S222-S221</f>
        <v>0</v>
      </c>
      <c r="T223" s="115">
        <f>T222-T221</f>
        <v>0</v>
      </c>
      <c r="U223" s="115">
        <f>U222-U221</f>
        <v>0</v>
      </c>
      <c r="V223" s="115">
        <f>V222-V221</f>
        <v>0</v>
      </c>
      <c r="W223" s="115">
        <f>W222-W221</f>
        <v>0</v>
      </c>
      <c r="X223" s="115">
        <f>X222-X221</f>
        <v>0</v>
      </c>
      <c r="Y223" s="115">
        <f>Y222-Y221</f>
        <v>0</v>
      </c>
    </row>
    <row r="224" spans="1:180" ht="12.75" customHeight="1">
      <c r="A224" s="132"/>
      <c r="B224" s="124" t="s">
        <v>50</v>
      </c>
      <c r="C224" s="81" t="s">
        <v>6</v>
      </c>
      <c r="D224" s="125"/>
      <c r="E224" s="126">
        <f>E195+E200+E210+E220+E205+E215</f>
        <v>384525.8</v>
      </c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FQ224"/>
      <c r="FR224"/>
      <c r="FS224"/>
      <c r="FT224"/>
      <c r="FU224"/>
      <c r="FV224"/>
      <c r="FW224"/>
      <c r="FX224"/>
    </row>
    <row r="225" spans="1:180" ht="12.75">
      <c r="A225" s="132"/>
      <c r="B225" s="124"/>
      <c r="C225" s="81" t="s">
        <v>30</v>
      </c>
      <c r="D225" s="125"/>
      <c r="E225" s="126">
        <f>E196+E201+E211+E221+E206+E216</f>
        <v>105661.9</v>
      </c>
      <c r="F225" s="126">
        <f>F211+F201+F221+F196+F206+F216</f>
        <v>105661.9</v>
      </c>
      <c r="G225" s="126">
        <f>G211+G201+G221+G196+G206+G216</f>
        <v>0</v>
      </c>
      <c r="H225" s="126">
        <f>H211+H201+H221+H196+H206+H216</f>
        <v>0</v>
      </c>
      <c r="I225" s="126">
        <f>I211+I201+I221+I196+I206+I216</f>
        <v>0</v>
      </c>
      <c r="J225" s="126">
        <f>J211+J201+J221+J196+J206+J216</f>
        <v>0</v>
      </c>
      <c r="K225" s="126">
        <f>K211+K201+K221+K196+K206+K216</f>
        <v>0</v>
      </c>
      <c r="L225" s="126">
        <f>L211+L201+L221+L196+L206+L216</f>
        <v>0</v>
      </c>
      <c r="M225" s="126">
        <f>M211+M201+M221+M196+M206+M216</f>
        <v>0</v>
      </c>
      <c r="N225" s="126">
        <f>N211+N201+N221+N196+N206+N216</f>
        <v>0</v>
      </c>
      <c r="O225" s="126">
        <f>O211+O201+O221+O196+O206+O216</f>
        <v>0</v>
      </c>
      <c r="P225" s="126">
        <f>P211+P201+P221+P196+P206+P216</f>
        <v>0</v>
      </c>
      <c r="Q225" s="126">
        <f>Q211+Q201+Q221+Q196+Q206+Q216</f>
        <v>0</v>
      </c>
      <c r="R225" s="126">
        <f>R211+R201+R221+R196+R206+R216</f>
        <v>0</v>
      </c>
      <c r="S225" s="126">
        <f>S211+S201+S221+S196+S206+S216</f>
        <v>0</v>
      </c>
      <c r="T225" s="126">
        <f>T211+T201+T221+T196+T206+T216</f>
        <v>0</v>
      </c>
      <c r="U225" s="126">
        <f>U211+U201+U221+U196+U206+U216</f>
        <v>0</v>
      </c>
      <c r="V225" s="126">
        <f>V211+V201+V221+V196+V206+V216</f>
        <v>0</v>
      </c>
      <c r="W225" s="126">
        <f>W211+W201+W221+W196+W206+W216</f>
        <v>0</v>
      </c>
      <c r="X225" s="126">
        <f>X211+X201+X221+X196+X206+X216</f>
        <v>0</v>
      </c>
      <c r="Y225" s="126">
        <f>Y211+Y201+Y221+Y196+Y206+Y216</f>
        <v>0</v>
      </c>
      <c r="FQ225"/>
      <c r="FR225"/>
      <c r="FS225"/>
      <c r="FT225"/>
      <c r="FU225"/>
      <c r="FV225"/>
      <c r="FW225"/>
      <c r="FX225"/>
    </row>
    <row r="226" spans="1:180" ht="12.75">
      <c r="A226" s="132"/>
      <c r="B226" s="124"/>
      <c r="C226" s="81" t="s">
        <v>8</v>
      </c>
      <c r="D226" s="125"/>
      <c r="E226" s="127">
        <f>E197+E202+E212+E222+E207+E217</f>
        <v>0</v>
      </c>
      <c r="F226" s="127">
        <f>F212+F202+F222+F197+F207+F217</f>
        <v>0</v>
      </c>
      <c r="G226" s="127">
        <f>G212+G202+G222+G197+G207+G217</f>
        <v>0</v>
      </c>
      <c r="H226" s="127">
        <f>H212+H202+H222+H197+H207+H217</f>
        <v>0</v>
      </c>
      <c r="I226" s="127">
        <f>I212+I202+I222+I197+I207+I217</f>
        <v>0</v>
      </c>
      <c r="J226" s="127">
        <f>J212+J202+J222+J197+J207+J217</f>
        <v>0</v>
      </c>
      <c r="K226" s="127">
        <f>K212+K202+K222+K197+K207+K217</f>
        <v>0</v>
      </c>
      <c r="L226" s="127">
        <f>L212+L202+L222+L197+L207+L217</f>
        <v>0</v>
      </c>
      <c r="M226" s="127">
        <f>M212+M202+M222+M197+M207+M217</f>
        <v>0</v>
      </c>
      <c r="N226" s="127">
        <f>N212+N202+N222+N197+N207+N217</f>
        <v>0</v>
      </c>
      <c r="O226" s="127">
        <f>O212+O202+O222+O197+O207+O217</f>
        <v>0</v>
      </c>
      <c r="P226" s="127">
        <f>P212+P202+P222+P197+P207+P217</f>
        <v>0</v>
      </c>
      <c r="Q226" s="127">
        <f>Q212+Q202+Q222+Q197+Q207+Q217</f>
        <v>0</v>
      </c>
      <c r="R226" s="127">
        <f>R212+R202+R222+R197+R207+R217</f>
        <v>0</v>
      </c>
      <c r="S226" s="127">
        <f>S212+S202+S222+S197+S207+S217</f>
        <v>0</v>
      </c>
      <c r="T226" s="127">
        <f>T212+T202+T222+T197+T207+T217</f>
        <v>0</v>
      </c>
      <c r="U226" s="127">
        <f>U212+U202+U222+U197+U207+U217</f>
        <v>0</v>
      </c>
      <c r="V226" s="127">
        <f>V212+V202+V222+V197+V207+V217</f>
        <v>0</v>
      </c>
      <c r="W226" s="127">
        <f>W212+W202+W222+W197+W207+W217</f>
        <v>0</v>
      </c>
      <c r="X226" s="127">
        <f>X212+X202+X222+X197+X207+X217</f>
        <v>0</v>
      </c>
      <c r="Y226" s="127">
        <f>Y212+Y202+Y222+Y197+Y207+Y217</f>
        <v>0</v>
      </c>
      <c r="FQ226"/>
      <c r="FR226"/>
      <c r="FS226"/>
      <c r="FT226"/>
      <c r="FU226"/>
      <c r="FV226"/>
      <c r="FW226"/>
      <c r="FX226"/>
    </row>
    <row r="227" spans="1:180" ht="12.75">
      <c r="A227" s="132"/>
      <c r="B227" s="124"/>
      <c r="C227" s="81" t="s">
        <v>9</v>
      </c>
      <c r="D227" s="125"/>
      <c r="E227" s="126">
        <f>E198+E203+E213+E223+E208+E218</f>
        <v>-105661.9</v>
      </c>
      <c r="F227" s="126">
        <f>F213+F203+F223+F198+F208+F218</f>
        <v>-105661.9</v>
      </c>
      <c r="G227" s="126">
        <f>G213+G203+G223+G198+G208+G218</f>
        <v>0</v>
      </c>
      <c r="H227" s="126">
        <f>H213+H203+H223+H198+H208+H218</f>
        <v>0</v>
      </c>
      <c r="I227" s="126">
        <f>I213+I203+I223+I198+I208+I218</f>
        <v>0</v>
      </c>
      <c r="J227" s="126">
        <f>J213+J203+J223+J198+J208+J218</f>
        <v>0</v>
      </c>
      <c r="K227" s="126">
        <f>K213+K203+K223+K198+K208+K218</f>
        <v>0</v>
      </c>
      <c r="L227" s="126">
        <f>L213+L203+L223+L198+L208+L218</f>
        <v>0</v>
      </c>
      <c r="M227" s="126">
        <f>M213+M203+M223+M198+M208+M218</f>
        <v>0</v>
      </c>
      <c r="N227" s="126">
        <f>N213+N203+N223+N198+N208+N218</f>
        <v>0</v>
      </c>
      <c r="O227" s="126">
        <f>O213+O203+O223+O198+O208+O218</f>
        <v>0</v>
      </c>
      <c r="P227" s="126">
        <f>P213+P203+P223+P198+P208+P218</f>
        <v>0</v>
      </c>
      <c r="Q227" s="126">
        <f>Q213+Q203+Q223+Q198+Q208+Q218</f>
        <v>0</v>
      </c>
      <c r="R227" s="126">
        <f>R213+R203+R223+R198+R208+R218</f>
        <v>0</v>
      </c>
      <c r="S227" s="126">
        <f>S213+S203+S223+S198+S208+S218</f>
        <v>0</v>
      </c>
      <c r="T227" s="126">
        <f>T213+T203+T223+T198+T208+T218</f>
        <v>0</v>
      </c>
      <c r="U227" s="126">
        <f>U213+U203+U223+U198+U208+U218</f>
        <v>0</v>
      </c>
      <c r="V227" s="126">
        <f>V213+V203+V223+V198+V208+V218</f>
        <v>0</v>
      </c>
      <c r="W227" s="126">
        <f>W213+W203+W223+W198+W208+W218</f>
        <v>0</v>
      </c>
      <c r="X227" s="126">
        <f>X213+X203+X223+X198+X208+X218</f>
        <v>0</v>
      </c>
      <c r="Y227" s="126">
        <f>Y213+Y203+Y223+Y198+Y208+Y218</f>
        <v>0</v>
      </c>
      <c r="FQ227"/>
      <c r="FR227"/>
      <c r="FS227"/>
      <c r="FT227"/>
      <c r="FU227"/>
      <c r="FV227"/>
      <c r="FW227"/>
      <c r="FX227"/>
    </row>
    <row r="228" spans="1:180" ht="12.75">
      <c r="A228" s="132"/>
      <c r="B228" s="124"/>
      <c r="C228" s="128" t="s">
        <v>38</v>
      </c>
      <c r="D228" s="129"/>
      <c r="E228" s="130">
        <f>E225/E224</f>
        <v>0.2747849429089023</v>
      </c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FQ228"/>
      <c r="FR228"/>
      <c r="FS228"/>
      <c r="FT228"/>
      <c r="FU228"/>
      <c r="FV228"/>
      <c r="FW228"/>
      <c r="FX228"/>
    </row>
    <row r="229" spans="1:25" ht="12.75" outlineLevel="1">
      <c r="A229" s="132" t="s">
        <v>51</v>
      </c>
      <c r="B229" s="16" t="s">
        <v>34</v>
      </c>
      <c r="C229" s="17" t="s">
        <v>6</v>
      </c>
      <c r="D229" s="110"/>
      <c r="E229" s="75">
        <v>22781</v>
      </c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</row>
    <row r="230" spans="1:25" ht="12.75" outlineLevel="1">
      <c r="A230" s="132"/>
      <c r="B230" s="16"/>
      <c r="C230" s="17" t="s">
        <v>7</v>
      </c>
      <c r="D230" s="112"/>
      <c r="E230" s="75">
        <f>SUM(F230:Y230)</f>
        <v>5701.32</v>
      </c>
      <c r="F230" s="111">
        <v>5701.32</v>
      </c>
      <c r="G230" s="111">
        <v>0</v>
      </c>
      <c r="H230" s="111">
        <v>0</v>
      </c>
      <c r="I230" s="111">
        <v>0</v>
      </c>
      <c r="J230" s="111">
        <v>0</v>
      </c>
      <c r="K230" s="111">
        <v>0</v>
      </c>
      <c r="L230" s="111">
        <v>0</v>
      </c>
      <c r="M230" s="111">
        <v>0</v>
      </c>
      <c r="N230" s="111">
        <v>0</v>
      </c>
      <c r="O230" s="111">
        <v>0</v>
      </c>
      <c r="P230" s="111">
        <v>0</v>
      </c>
      <c r="Q230" s="111">
        <v>0</v>
      </c>
      <c r="R230" s="111">
        <v>0</v>
      </c>
      <c r="S230" s="111">
        <v>0</v>
      </c>
      <c r="T230" s="111">
        <v>0</v>
      </c>
      <c r="U230" s="111">
        <v>0</v>
      </c>
      <c r="V230" s="111">
        <v>0</v>
      </c>
      <c r="W230" s="111">
        <v>0</v>
      </c>
      <c r="X230" s="111">
        <v>0</v>
      </c>
      <c r="Y230" s="111">
        <v>0</v>
      </c>
    </row>
    <row r="231" spans="1:25" ht="12.75" outlineLevel="1">
      <c r="A231" s="132"/>
      <c r="B231" s="16"/>
      <c r="C231" s="21" t="s">
        <v>8</v>
      </c>
      <c r="D231" s="22"/>
      <c r="E231" s="113">
        <f>SUM(F231:Y231)</f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14">
        <v>0</v>
      </c>
      <c r="L231" s="114">
        <v>0</v>
      </c>
      <c r="M231" s="114">
        <v>0</v>
      </c>
      <c r="N231" s="114">
        <v>0</v>
      </c>
      <c r="O231" s="114">
        <v>0</v>
      </c>
      <c r="P231" s="114">
        <v>0</v>
      </c>
      <c r="Q231" s="114">
        <v>0</v>
      </c>
      <c r="R231" s="114">
        <v>0</v>
      </c>
      <c r="S231" s="114">
        <v>0</v>
      </c>
      <c r="T231" s="114">
        <v>0</v>
      </c>
      <c r="U231" s="114">
        <v>0</v>
      </c>
      <c r="V231" s="114">
        <v>0</v>
      </c>
      <c r="W231" s="114">
        <v>0</v>
      </c>
      <c r="X231" s="114">
        <v>0</v>
      </c>
      <c r="Y231" s="114">
        <v>0</v>
      </c>
    </row>
    <row r="232" spans="1:25" ht="12.75" outlineLevel="1">
      <c r="A232" s="132"/>
      <c r="B232" s="16"/>
      <c r="C232" s="17" t="s">
        <v>9</v>
      </c>
      <c r="D232" s="25">
        <v>0</v>
      </c>
      <c r="E232" s="75">
        <f>SUM(F232:Y232)</f>
        <v>-5701.32</v>
      </c>
      <c r="F232" s="115">
        <f>F231-F230</f>
        <v>-5701.32</v>
      </c>
      <c r="G232" s="115">
        <f>G231-G230</f>
        <v>0</v>
      </c>
      <c r="H232" s="115">
        <f>H231-H230</f>
        <v>0</v>
      </c>
      <c r="I232" s="115">
        <f>I231-I230</f>
        <v>0</v>
      </c>
      <c r="J232" s="115">
        <f>J231-J230</f>
        <v>0</v>
      </c>
      <c r="K232" s="115">
        <f>K231-K230</f>
        <v>0</v>
      </c>
      <c r="L232" s="115">
        <f>L231-L230</f>
        <v>0</v>
      </c>
      <c r="M232" s="115">
        <f>M231-M230</f>
        <v>0</v>
      </c>
      <c r="N232" s="115">
        <f>N231-N230</f>
        <v>0</v>
      </c>
      <c r="O232" s="115">
        <f>O231-O230</f>
        <v>0</v>
      </c>
      <c r="P232" s="115">
        <f>P231-P230</f>
        <v>0</v>
      </c>
      <c r="Q232" s="115">
        <f>Q231-Q230</f>
        <v>0</v>
      </c>
      <c r="R232" s="115">
        <f>R231-R230</f>
        <v>0</v>
      </c>
      <c r="S232" s="115">
        <f>S231-S230</f>
        <v>0</v>
      </c>
      <c r="T232" s="115">
        <f>T231-T230</f>
        <v>0</v>
      </c>
      <c r="U232" s="115">
        <f>U231-U230</f>
        <v>0</v>
      </c>
      <c r="V232" s="115">
        <f>V231-V230</f>
        <v>0</v>
      </c>
      <c r="W232" s="115">
        <f>W231-W230</f>
        <v>0</v>
      </c>
      <c r="X232" s="115">
        <f>X231-X230</f>
        <v>0</v>
      </c>
      <c r="Y232" s="115">
        <f>Y231-Y230</f>
        <v>0</v>
      </c>
    </row>
    <row r="233" spans="1:25" ht="7.5" customHeight="1" outlineLevel="1">
      <c r="A233" s="132"/>
      <c r="B233" s="38"/>
      <c r="C233" s="26"/>
      <c r="D233" s="116"/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</row>
    <row r="234" spans="1:25" ht="12.75" outlineLevel="1">
      <c r="A234" s="132"/>
      <c r="B234" s="16" t="s">
        <v>5</v>
      </c>
      <c r="C234" s="17" t="s">
        <v>6</v>
      </c>
      <c r="D234" s="110"/>
      <c r="E234" s="75">
        <v>0</v>
      </c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</row>
    <row r="235" spans="1:25" ht="12.75" outlineLevel="1">
      <c r="A235" s="132"/>
      <c r="B235" s="16"/>
      <c r="C235" s="17" t="s">
        <v>7</v>
      </c>
      <c r="D235" s="112"/>
      <c r="E235" s="75">
        <f>SUM(F235:Y235)</f>
        <v>900.11</v>
      </c>
      <c r="F235" s="111">
        <v>900.11</v>
      </c>
      <c r="G235" s="111">
        <v>0</v>
      </c>
      <c r="H235" s="111">
        <v>0</v>
      </c>
      <c r="I235" s="111">
        <v>0</v>
      </c>
      <c r="J235" s="111">
        <v>0</v>
      </c>
      <c r="K235" s="111">
        <v>0</v>
      </c>
      <c r="L235" s="111">
        <v>0</v>
      </c>
      <c r="M235" s="111">
        <v>0</v>
      </c>
      <c r="N235" s="111">
        <v>0</v>
      </c>
      <c r="O235" s="111">
        <v>0</v>
      </c>
      <c r="P235" s="111">
        <v>0</v>
      </c>
      <c r="Q235" s="111">
        <v>0</v>
      </c>
      <c r="R235" s="111">
        <v>0</v>
      </c>
      <c r="S235" s="111">
        <v>0</v>
      </c>
      <c r="T235" s="111">
        <v>0</v>
      </c>
      <c r="U235" s="111">
        <v>0</v>
      </c>
      <c r="V235" s="111">
        <v>0</v>
      </c>
      <c r="W235" s="111">
        <v>0</v>
      </c>
      <c r="X235" s="111">
        <v>0</v>
      </c>
      <c r="Y235" s="111">
        <v>0</v>
      </c>
    </row>
    <row r="236" spans="1:25" ht="12.75" outlineLevel="1">
      <c r="A236" s="132"/>
      <c r="B236" s="16"/>
      <c r="C236" s="21" t="s">
        <v>8</v>
      </c>
      <c r="D236" s="22"/>
      <c r="E236" s="113">
        <f>SUM(F236:Y236)</f>
        <v>0</v>
      </c>
      <c r="F236" s="114">
        <v>0</v>
      </c>
      <c r="G236" s="114">
        <v>0</v>
      </c>
      <c r="H236" s="114">
        <v>0</v>
      </c>
      <c r="I236" s="114">
        <v>0</v>
      </c>
      <c r="J236" s="114">
        <v>0</v>
      </c>
      <c r="K236" s="114">
        <v>0</v>
      </c>
      <c r="L236" s="114">
        <v>0</v>
      </c>
      <c r="M236" s="114">
        <v>0</v>
      </c>
      <c r="N236" s="114">
        <v>0</v>
      </c>
      <c r="O236" s="114">
        <v>0</v>
      </c>
      <c r="P236" s="114">
        <v>0</v>
      </c>
      <c r="Q236" s="114">
        <v>0</v>
      </c>
      <c r="R236" s="114">
        <v>0</v>
      </c>
      <c r="S236" s="114">
        <v>0</v>
      </c>
      <c r="T236" s="114">
        <v>0</v>
      </c>
      <c r="U236" s="114">
        <v>0</v>
      </c>
      <c r="V236" s="114">
        <v>0</v>
      </c>
      <c r="W236" s="114">
        <v>0</v>
      </c>
      <c r="X236" s="114">
        <v>0</v>
      </c>
      <c r="Y236" s="114">
        <v>0</v>
      </c>
    </row>
    <row r="237" spans="1:25" ht="12.75" outlineLevel="1">
      <c r="A237" s="132"/>
      <c r="B237" s="16"/>
      <c r="C237" s="17" t="s">
        <v>9</v>
      </c>
      <c r="D237" s="25">
        <v>0</v>
      </c>
      <c r="E237" s="75">
        <f>SUM(F237:Y237)</f>
        <v>-900.11</v>
      </c>
      <c r="F237" s="115">
        <f>F236-F235</f>
        <v>-900.11</v>
      </c>
      <c r="G237" s="115">
        <f>G236-G235</f>
        <v>0</v>
      </c>
      <c r="H237" s="115">
        <f>H236-H235</f>
        <v>0</v>
      </c>
      <c r="I237" s="115">
        <f>I236-I235</f>
        <v>0</v>
      </c>
      <c r="J237" s="115">
        <f>J236-J235</f>
        <v>0</v>
      </c>
      <c r="K237" s="115">
        <f>K236-K235</f>
        <v>0</v>
      </c>
      <c r="L237" s="115">
        <f>L236-L235</f>
        <v>0</v>
      </c>
      <c r="M237" s="115">
        <f>M236-M235</f>
        <v>0</v>
      </c>
      <c r="N237" s="115">
        <f>N236-N235</f>
        <v>0</v>
      </c>
      <c r="O237" s="115">
        <f>O236-O235</f>
        <v>0</v>
      </c>
      <c r="P237" s="115">
        <f>P236-P235</f>
        <v>0</v>
      </c>
      <c r="Q237" s="115">
        <f>Q236-Q235</f>
        <v>0</v>
      </c>
      <c r="R237" s="115">
        <f>R236-R235</f>
        <v>0</v>
      </c>
      <c r="S237" s="115">
        <f>S236-S235</f>
        <v>0</v>
      </c>
      <c r="T237" s="115">
        <f>T236-T235</f>
        <v>0</v>
      </c>
      <c r="U237" s="115">
        <f>U236-U235</f>
        <v>0</v>
      </c>
      <c r="V237" s="115">
        <f>V236-V235</f>
        <v>0</v>
      </c>
      <c r="W237" s="115">
        <f>W236-W235</f>
        <v>0</v>
      </c>
      <c r="X237" s="115">
        <f>X236-X235</f>
        <v>0</v>
      </c>
      <c r="Y237" s="115">
        <f>Y236-Y235</f>
        <v>0</v>
      </c>
    </row>
    <row r="238" spans="1:25" ht="7.5" customHeight="1" outlineLevel="1">
      <c r="A238" s="132"/>
      <c r="B238" s="38"/>
      <c r="C238" s="121"/>
      <c r="D238" s="122"/>
      <c r="E238" s="117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</row>
    <row r="239" spans="1:25" ht="10.5" customHeight="1" outlineLevel="1">
      <c r="A239" s="132"/>
      <c r="B239" s="16" t="s">
        <v>35</v>
      </c>
      <c r="C239" s="17" t="s">
        <v>6</v>
      </c>
      <c r="D239" s="110"/>
      <c r="E239" s="75">
        <v>148735.94</v>
      </c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</row>
    <row r="240" spans="1:25" ht="12.75" customHeight="1" outlineLevel="1">
      <c r="A240" s="132"/>
      <c r="B240" s="16"/>
      <c r="C240" s="17" t="s">
        <v>7</v>
      </c>
      <c r="D240" s="112"/>
      <c r="E240" s="75">
        <f>SUM(F240:Y240)</f>
        <v>33263.35</v>
      </c>
      <c r="F240" s="111">
        <v>33263.35</v>
      </c>
      <c r="G240" s="111">
        <v>0</v>
      </c>
      <c r="H240" s="111">
        <v>0</v>
      </c>
      <c r="I240" s="111">
        <v>0</v>
      </c>
      <c r="J240" s="111">
        <v>0</v>
      </c>
      <c r="K240" s="111">
        <v>0</v>
      </c>
      <c r="L240" s="111">
        <v>0</v>
      </c>
      <c r="M240" s="111">
        <v>0</v>
      </c>
      <c r="N240" s="111">
        <v>0</v>
      </c>
      <c r="O240" s="111">
        <v>0</v>
      </c>
      <c r="P240" s="111">
        <v>0</v>
      </c>
      <c r="Q240" s="111">
        <v>0</v>
      </c>
      <c r="R240" s="111">
        <v>0</v>
      </c>
      <c r="S240" s="111">
        <v>0</v>
      </c>
      <c r="T240" s="111">
        <v>0</v>
      </c>
      <c r="U240" s="111">
        <v>0</v>
      </c>
      <c r="V240" s="111">
        <v>0</v>
      </c>
      <c r="W240" s="111">
        <v>0</v>
      </c>
      <c r="X240" s="111">
        <v>0</v>
      </c>
      <c r="Y240" s="111">
        <v>0</v>
      </c>
    </row>
    <row r="241" spans="1:25" ht="12.75" customHeight="1" outlineLevel="1">
      <c r="A241" s="132"/>
      <c r="B241" s="16"/>
      <c r="C241" s="21" t="s">
        <v>8</v>
      </c>
      <c r="D241" s="22"/>
      <c r="E241" s="113">
        <f>SUM(F241:Y241)</f>
        <v>0</v>
      </c>
      <c r="F241" s="114">
        <v>0</v>
      </c>
      <c r="G241" s="114">
        <v>0</v>
      </c>
      <c r="H241" s="114">
        <v>0</v>
      </c>
      <c r="I241" s="114">
        <v>0</v>
      </c>
      <c r="J241" s="114">
        <v>0</v>
      </c>
      <c r="K241" s="114">
        <v>0</v>
      </c>
      <c r="L241" s="114">
        <v>0</v>
      </c>
      <c r="M241" s="114">
        <v>0</v>
      </c>
      <c r="N241" s="114">
        <v>0</v>
      </c>
      <c r="O241" s="114">
        <v>0</v>
      </c>
      <c r="P241" s="114">
        <v>0</v>
      </c>
      <c r="Q241" s="114">
        <v>0</v>
      </c>
      <c r="R241" s="114">
        <v>0</v>
      </c>
      <c r="S241" s="114">
        <v>0</v>
      </c>
      <c r="T241" s="114">
        <v>0</v>
      </c>
      <c r="U241" s="114">
        <v>0</v>
      </c>
      <c r="V241" s="114">
        <v>0</v>
      </c>
      <c r="W241" s="114">
        <v>0</v>
      </c>
      <c r="X241" s="114">
        <v>0</v>
      </c>
      <c r="Y241" s="114">
        <v>0</v>
      </c>
    </row>
    <row r="242" spans="1:25" ht="12.75" customHeight="1" outlineLevel="1">
      <c r="A242" s="132"/>
      <c r="B242" s="16"/>
      <c r="C242" s="17" t="s">
        <v>9</v>
      </c>
      <c r="D242" s="25">
        <v>0</v>
      </c>
      <c r="E242" s="75">
        <f>SUM(F242:Y242)</f>
        <v>-33263.35</v>
      </c>
      <c r="F242" s="115">
        <f>F241-F240</f>
        <v>-33263.35</v>
      </c>
      <c r="G242" s="115">
        <f>G241-G240</f>
        <v>0</v>
      </c>
      <c r="H242" s="115">
        <f>H241-H240</f>
        <v>0</v>
      </c>
      <c r="I242" s="115">
        <f>I241-I240</f>
        <v>0</v>
      </c>
      <c r="J242" s="115">
        <f>J241-J240</f>
        <v>0</v>
      </c>
      <c r="K242" s="115">
        <f>K241-K240</f>
        <v>0</v>
      </c>
      <c r="L242" s="115">
        <f>L241-L240</f>
        <v>0</v>
      </c>
      <c r="M242" s="115">
        <f>M241-M240</f>
        <v>0</v>
      </c>
      <c r="N242" s="115">
        <f>N241-N240</f>
        <v>0</v>
      </c>
      <c r="O242" s="115">
        <f>O241-O240</f>
        <v>0</v>
      </c>
      <c r="P242" s="115">
        <f>P241-P240</f>
        <v>0</v>
      </c>
      <c r="Q242" s="115">
        <f>Q241-Q240</f>
        <v>0</v>
      </c>
      <c r="R242" s="115">
        <f>R241-R240</f>
        <v>0</v>
      </c>
      <c r="S242" s="115">
        <f>S241-S240</f>
        <v>0</v>
      </c>
      <c r="T242" s="115">
        <f>T241-T240</f>
        <v>0</v>
      </c>
      <c r="U242" s="115">
        <f>U241-U240</f>
        <v>0</v>
      </c>
      <c r="V242" s="115">
        <f>V241-V240</f>
        <v>0</v>
      </c>
      <c r="W242" s="115">
        <f>W241-W240</f>
        <v>0</v>
      </c>
      <c r="X242" s="115">
        <f>X241-X240</f>
        <v>0</v>
      </c>
      <c r="Y242" s="115">
        <f>Y241-Y240</f>
        <v>0</v>
      </c>
    </row>
    <row r="243" spans="1:25" ht="7.5" customHeight="1" outlineLevel="1">
      <c r="A243" s="132"/>
      <c r="B243" s="38"/>
      <c r="C243" s="121"/>
      <c r="D243" s="122"/>
      <c r="E243" s="117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5" ht="12.75" outlineLevel="1">
      <c r="A244" s="132"/>
      <c r="B244" s="16" t="s">
        <v>20</v>
      </c>
      <c r="C244" s="17" t="s">
        <v>6</v>
      </c>
      <c r="D244" s="110"/>
      <c r="E244" s="75">
        <v>18486.88</v>
      </c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</row>
    <row r="245" spans="1:25" ht="12.75" outlineLevel="1">
      <c r="A245" s="132"/>
      <c r="B245" s="16"/>
      <c r="C245" s="17" t="s">
        <v>7</v>
      </c>
      <c r="D245" s="112"/>
      <c r="E245" s="75">
        <f>SUM(F245:Y245)</f>
        <v>3715.41</v>
      </c>
      <c r="F245" s="111">
        <v>3715.41</v>
      </c>
      <c r="G245" s="111">
        <v>0</v>
      </c>
      <c r="H245" s="111">
        <v>0</v>
      </c>
      <c r="I245" s="111">
        <v>0</v>
      </c>
      <c r="J245" s="111">
        <v>0</v>
      </c>
      <c r="K245" s="111">
        <v>0</v>
      </c>
      <c r="L245" s="111"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v>0</v>
      </c>
      <c r="R245" s="111">
        <v>0</v>
      </c>
      <c r="S245" s="111">
        <v>0</v>
      </c>
      <c r="T245" s="111">
        <v>0</v>
      </c>
      <c r="U245" s="111">
        <v>0</v>
      </c>
      <c r="V245" s="111">
        <v>0</v>
      </c>
      <c r="W245" s="111">
        <v>0</v>
      </c>
      <c r="X245" s="111">
        <v>0</v>
      </c>
      <c r="Y245" s="111">
        <v>0</v>
      </c>
    </row>
    <row r="246" spans="1:25" ht="12.75" outlineLevel="1">
      <c r="A246" s="132"/>
      <c r="B246" s="16"/>
      <c r="C246" s="21" t="s">
        <v>8</v>
      </c>
      <c r="D246" s="22"/>
      <c r="E246" s="113">
        <f>SUM(F246:Y246)</f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14">
        <v>0</v>
      </c>
      <c r="O246" s="114">
        <v>0</v>
      </c>
      <c r="P246" s="114">
        <v>0</v>
      </c>
      <c r="Q246" s="114">
        <v>0</v>
      </c>
      <c r="R246" s="114">
        <v>0</v>
      </c>
      <c r="S246" s="114">
        <v>0</v>
      </c>
      <c r="T246" s="114">
        <v>0</v>
      </c>
      <c r="U246" s="114">
        <v>0</v>
      </c>
      <c r="V246" s="114">
        <v>0</v>
      </c>
      <c r="W246" s="114">
        <v>0</v>
      </c>
      <c r="X246" s="114">
        <v>0</v>
      </c>
      <c r="Y246" s="114">
        <v>0</v>
      </c>
    </row>
    <row r="247" spans="1:25" ht="12.75" outlineLevel="1">
      <c r="A247" s="132"/>
      <c r="B247" s="16"/>
      <c r="C247" s="17" t="s">
        <v>9</v>
      </c>
      <c r="D247" s="25">
        <v>0</v>
      </c>
      <c r="E247" s="75">
        <f>SUM(F247:Y247)</f>
        <v>-3715.41</v>
      </c>
      <c r="F247" s="115">
        <f>F246-F245</f>
        <v>-3715.41</v>
      </c>
      <c r="G247" s="115">
        <f>G246-G245</f>
        <v>0</v>
      </c>
      <c r="H247" s="115">
        <f>H246-H245</f>
        <v>0</v>
      </c>
      <c r="I247" s="115">
        <f>I246-I245</f>
        <v>0</v>
      </c>
      <c r="J247" s="115">
        <f>J246-J245</f>
        <v>0</v>
      </c>
      <c r="K247" s="115">
        <f>K246-K245</f>
        <v>0</v>
      </c>
      <c r="L247" s="115">
        <f>L246-L245</f>
        <v>0</v>
      </c>
      <c r="M247" s="115">
        <f>M246-M245</f>
        <v>0</v>
      </c>
      <c r="N247" s="115">
        <f>N246-N245</f>
        <v>0</v>
      </c>
      <c r="O247" s="115">
        <f>O246-O245</f>
        <v>0</v>
      </c>
      <c r="P247" s="115">
        <f>P246-P245</f>
        <v>0</v>
      </c>
      <c r="Q247" s="115">
        <f>Q246-Q245</f>
        <v>0</v>
      </c>
      <c r="R247" s="115">
        <f>R246-R245</f>
        <v>0</v>
      </c>
      <c r="S247" s="115">
        <f>S246-S245</f>
        <v>0</v>
      </c>
      <c r="T247" s="115">
        <f>T246-T245</f>
        <v>0</v>
      </c>
      <c r="U247" s="115">
        <f>U246-U245</f>
        <v>0</v>
      </c>
      <c r="V247" s="115">
        <f>V246-V245</f>
        <v>0</v>
      </c>
      <c r="W247" s="115">
        <f>W246-W245</f>
        <v>0</v>
      </c>
      <c r="X247" s="115">
        <f>X246-X245</f>
        <v>0</v>
      </c>
      <c r="Y247" s="115">
        <f>Y246-Y245</f>
        <v>0</v>
      </c>
    </row>
    <row r="248" spans="1:25" ht="7.5" customHeight="1" outlineLevel="1">
      <c r="A248" s="132"/>
      <c r="B248" s="38"/>
      <c r="C248" s="121"/>
      <c r="D248" s="120"/>
      <c r="E248" s="117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</row>
    <row r="249" spans="1:25" ht="12.75" outlineLevel="1">
      <c r="A249" s="132"/>
      <c r="B249" s="16" t="s">
        <v>24</v>
      </c>
      <c r="C249" s="17" t="s">
        <v>6</v>
      </c>
      <c r="D249" s="110"/>
      <c r="E249" s="75">
        <v>4671.94</v>
      </c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</row>
    <row r="250" spans="1:25" ht="12.75" outlineLevel="1">
      <c r="A250" s="132"/>
      <c r="B250" s="16"/>
      <c r="C250" s="17" t="s">
        <v>7</v>
      </c>
      <c r="D250" s="112"/>
      <c r="E250" s="75">
        <f>SUM(F250:Y250)</f>
        <v>1294.68</v>
      </c>
      <c r="F250" s="111">
        <v>1294.68</v>
      </c>
      <c r="G250" s="111">
        <v>0</v>
      </c>
      <c r="H250" s="111">
        <v>0</v>
      </c>
      <c r="I250" s="111">
        <v>0</v>
      </c>
      <c r="J250" s="111">
        <v>0</v>
      </c>
      <c r="K250" s="111">
        <v>0</v>
      </c>
      <c r="L250" s="111">
        <v>0</v>
      </c>
      <c r="M250" s="111">
        <v>0</v>
      </c>
      <c r="N250" s="111">
        <v>0</v>
      </c>
      <c r="O250" s="111">
        <v>0</v>
      </c>
      <c r="P250" s="111">
        <v>0</v>
      </c>
      <c r="Q250" s="111">
        <v>0</v>
      </c>
      <c r="R250" s="111">
        <v>0</v>
      </c>
      <c r="S250" s="111">
        <v>0</v>
      </c>
      <c r="T250" s="111">
        <v>0</v>
      </c>
      <c r="U250" s="111">
        <v>0</v>
      </c>
      <c r="V250" s="111">
        <v>0</v>
      </c>
      <c r="W250" s="111">
        <v>0</v>
      </c>
      <c r="X250" s="111">
        <v>0</v>
      </c>
      <c r="Y250" s="111">
        <v>0</v>
      </c>
    </row>
    <row r="251" spans="1:25" ht="12.75" outlineLevel="1">
      <c r="A251" s="132"/>
      <c r="B251" s="16"/>
      <c r="C251" s="21" t="s">
        <v>8</v>
      </c>
      <c r="D251" s="22"/>
      <c r="E251" s="113">
        <f>SUM(F251:Y251)</f>
        <v>0</v>
      </c>
      <c r="F251" s="114">
        <v>0</v>
      </c>
      <c r="G251" s="114">
        <v>0</v>
      </c>
      <c r="H251" s="114">
        <v>0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4">
        <v>0</v>
      </c>
      <c r="O251" s="114">
        <v>0</v>
      </c>
      <c r="P251" s="114">
        <v>0</v>
      </c>
      <c r="Q251" s="114">
        <v>0</v>
      </c>
      <c r="R251" s="114">
        <v>0</v>
      </c>
      <c r="S251" s="114">
        <v>0</v>
      </c>
      <c r="T251" s="114">
        <v>0</v>
      </c>
      <c r="U251" s="114">
        <v>0</v>
      </c>
      <c r="V251" s="114">
        <v>0</v>
      </c>
      <c r="W251" s="114">
        <v>0</v>
      </c>
      <c r="X251" s="114">
        <v>0</v>
      </c>
      <c r="Y251" s="114">
        <v>0</v>
      </c>
    </row>
    <row r="252" spans="1:25" ht="12.75" outlineLevel="1">
      <c r="A252" s="132"/>
      <c r="B252" s="16"/>
      <c r="C252" s="17" t="s">
        <v>9</v>
      </c>
      <c r="D252" s="25"/>
      <c r="E252" s="75">
        <f>SUM(F252:Y252)</f>
        <v>-1294.68</v>
      </c>
      <c r="F252" s="115">
        <f>F251-F250</f>
        <v>-1294.68</v>
      </c>
      <c r="G252" s="115">
        <f>G251-G250</f>
        <v>0</v>
      </c>
      <c r="H252" s="115">
        <f>H251-H250</f>
        <v>0</v>
      </c>
      <c r="I252" s="115">
        <f>I251-I250</f>
        <v>0</v>
      </c>
      <c r="J252" s="115">
        <f>J251-J250</f>
        <v>0</v>
      </c>
      <c r="K252" s="115">
        <f>K251-K250</f>
        <v>0</v>
      </c>
      <c r="L252" s="115">
        <f>L251-L250</f>
        <v>0</v>
      </c>
      <c r="M252" s="115">
        <f>M251-M250</f>
        <v>0</v>
      </c>
      <c r="N252" s="115">
        <f>N251-N250</f>
        <v>0</v>
      </c>
      <c r="O252" s="115">
        <f>O251-O250</f>
        <v>0</v>
      </c>
      <c r="P252" s="115">
        <f>P251-P250</f>
        <v>0</v>
      </c>
      <c r="Q252" s="115">
        <f>Q251-Q250</f>
        <v>0</v>
      </c>
      <c r="R252" s="115">
        <f>R251-R250</f>
        <v>0</v>
      </c>
      <c r="S252" s="115">
        <f>S251-S250</f>
        <v>0</v>
      </c>
      <c r="T252" s="115">
        <f>T251-T250</f>
        <v>0</v>
      </c>
      <c r="U252" s="115">
        <f>U251-U250</f>
        <v>0</v>
      </c>
      <c r="V252" s="115">
        <f>V251-V250</f>
        <v>0</v>
      </c>
      <c r="W252" s="115">
        <f>W251-W250</f>
        <v>0</v>
      </c>
      <c r="X252" s="115">
        <f>X251-X250</f>
        <v>0</v>
      </c>
      <c r="Y252" s="115">
        <f>Y251-Y250</f>
        <v>0</v>
      </c>
    </row>
    <row r="253" spans="1:25" ht="7.5" customHeight="1" outlineLevel="1">
      <c r="A253" s="132"/>
      <c r="B253" s="38"/>
      <c r="C253" s="121"/>
      <c r="D253" s="120"/>
      <c r="E253" s="117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</row>
    <row r="254" spans="1:25" ht="12.75" customHeight="1" outlineLevel="1">
      <c r="A254" s="132"/>
      <c r="B254" s="133" t="s">
        <v>36</v>
      </c>
      <c r="C254" s="17" t="s">
        <v>6</v>
      </c>
      <c r="D254" s="110"/>
      <c r="E254" s="75">
        <v>57942.2</v>
      </c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</row>
    <row r="255" spans="1:25" ht="12.75" outlineLevel="1">
      <c r="A255" s="132"/>
      <c r="B255" s="133"/>
      <c r="C255" s="17" t="s">
        <v>7</v>
      </c>
      <c r="D255" s="112"/>
      <c r="E255" s="75">
        <f>SUM(F255:Y255)</f>
        <v>13318.34</v>
      </c>
      <c r="F255" s="111">
        <v>13318.34</v>
      </c>
      <c r="G255" s="111">
        <v>0</v>
      </c>
      <c r="H255" s="111">
        <v>0</v>
      </c>
      <c r="I255" s="111">
        <v>0</v>
      </c>
      <c r="J255" s="111">
        <v>0</v>
      </c>
      <c r="K255" s="111">
        <v>0</v>
      </c>
      <c r="L255" s="111">
        <v>0</v>
      </c>
      <c r="M255" s="111">
        <v>0</v>
      </c>
      <c r="N255" s="111">
        <v>0</v>
      </c>
      <c r="O255" s="111">
        <v>0</v>
      </c>
      <c r="P255" s="111">
        <v>0</v>
      </c>
      <c r="Q255" s="111">
        <v>0</v>
      </c>
      <c r="R255" s="111">
        <v>0</v>
      </c>
      <c r="S255" s="111">
        <v>0</v>
      </c>
      <c r="T255" s="111">
        <v>0</v>
      </c>
      <c r="U255" s="111">
        <v>0</v>
      </c>
      <c r="V255" s="111">
        <v>0</v>
      </c>
      <c r="W255" s="111">
        <v>0</v>
      </c>
      <c r="X255" s="111">
        <v>0</v>
      </c>
      <c r="Y255" s="111">
        <v>0</v>
      </c>
    </row>
    <row r="256" spans="1:25" ht="12.75" outlineLevel="1">
      <c r="A256" s="132"/>
      <c r="B256" s="133"/>
      <c r="C256" s="21" t="s">
        <v>8</v>
      </c>
      <c r="D256" s="22"/>
      <c r="E256" s="113">
        <f>SUM(F256:Y256)</f>
        <v>0</v>
      </c>
      <c r="F256" s="114">
        <v>0</v>
      </c>
      <c r="G256" s="114">
        <v>0</v>
      </c>
      <c r="H256" s="114">
        <v>0</v>
      </c>
      <c r="I256" s="114">
        <v>0</v>
      </c>
      <c r="J256" s="114">
        <v>0</v>
      </c>
      <c r="K256" s="114">
        <v>0</v>
      </c>
      <c r="L256" s="114">
        <v>0</v>
      </c>
      <c r="M256" s="114">
        <v>0</v>
      </c>
      <c r="N256" s="114">
        <v>0</v>
      </c>
      <c r="O256" s="114">
        <v>0</v>
      </c>
      <c r="P256" s="114">
        <v>0</v>
      </c>
      <c r="Q256" s="114">
        <v>0</v>
      </c>
      <c r="R256" s="114">
        <v>0</v>
      </c>
      <c r="S256" s="114">
        <v>0</v>
      </c>
      <c r="T256" s="114">
        <v>0</v>
      </c>
      <c r="U256" s="114">
        <v>0</v>
      </c>
      <c r="V256" s="114">
        <v>0</v>
      </c>
      <c r="W256" s="114">
        <v>0</v>
      </c>
      <c r="X256" s="114">
        <v>0</v>
      </c>
      <c r="Y256" s="114">
        <v>0</v>
      </c>
    </row>
    <row r="257" spans="1:25" ht="12.75" outlineLevel="1">
      <c r="A257" s="132"/>
      <c r="B257" s="133"/>
      <c r="C257" s="17" t="s">
        <v>9</v>
      </c>
      <c r="D257" s="25">
        <v>0</v>
      </c>
      <c r="E257" s="75">
        <f>SUM(F257:Y257)</f>
        <v>-13318.34</v>
      </c>
      <c r="F257" s="115">
        <f>F256-F255</f>
        <v>-13318.34</v>
      </c>
      <c r="G257" s="115">
        <f>G256-G255</f>
        <v>0</v>
      </c>
      <c r="H257" s="115">
        <f>H256-H255</f>
        <v>0</v>
      </c>
      <c r="I257" s="115">
        <f>I256-I255</f>
        <v>0</v>
      </c>
      <c r="J257" s="115">
        <f>J256-J255</f>
        <v>0</v>
      </c>
      <c r="K257" s="115">
        <f>K256-K255</f>
        <v>0</v>
      </c>
      <c r="L257" s="115">
        <f>L256-L255</f>
        <v>0</v>
      </c>
      <c r="M257" s="115">
        <f>M256-M255</f>
        <v>0</v>
      </c>
      <c r="N257" s="115">
        <f>N256-N255</f>
        <v>0</v>
      </c>
      <c r="O257" s="115">
        <f>O256-O255</f>
        <v>0</v>
      </c>
      <c r="P257" s="115">
        <f>P256-P255</f>
        <v>0</v>
      </c>
      <c r="Q257" s="115">
        <f>Q256-Q255</f>
        <v>0</v>
      </c>
      <c r="R257" s="115">
        <f>R256-R255</f>
        <v>0</v>
      </c>
      <c r="S257" s="115">
        <f>S256-S255</f>
        <v>0</v>
      </c>
      <c r="T257" s="115">
        <f>T256-T255</f>
        <v>0</v>
      </c>
      <c r="U257" s="115">
        <f>U256-U255</f>
        <v>0</v>
      </c>
      <c r="V257" s="115">
        <f>V256-V255</f>
        <v>0</v>
      </c>
      <c r="W257" s="115">
        <f>W256-W255</f>
        <v>0</v>
      </c>
      <c r="X257" s="115">
        <f>X256-X255</f>
        <v>0</v>
      </c>
      <c r="Y257" s="115">
        <f>Y256-Y255</f>
        <v>0</v>
      </c>
    </row>
    <row r="258" spans="1:180" ht="12.75" customHeight="1">
      <c r="A258" s="132"/>
      <c r="B258" s="124" t="s">
        <v>52</v>
      </c>
      <c r="C258" s="81" t="s">
        <v>6</v>
      </c>
      <c r="D258" s="125"/>
      <c r="E258" s="126">
        <f>E229+E234+E244+E254+E239+E249</f>
        <v>252617.96000000002</v>
      </c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FQ258"/>
      <c r="FR258"/>
      <c r="FS258"/>
      <c r="FT258"/>
      <c r="FU258"/>
      <c r="FV258"/>
      <c r="FW258"/>
      <c r="FX258"/>
    </row>
    <row r="259" spans="1:180" ht="12.75">
      <c r="A259" s="132"/>
      <c r="B259" s="124"/>
      <c r="C259" s="81" t="s">
        <v>30</v>
      </c>
      <c r="D259" s="125"/>
      <c r="E259" s="126">
        <f>E230+E235+E245+E255+E240+E250</f>
        <v>58193.21</v>
      </c>
      <c r="F259" s="126">
        <f>F245+F235+F255+F230+F240+F250</f>
        <v>58193.21</v>
      </c>
      <c r="G259" s="126">
        <f>G245+G235+G255+G230+G240+G250</f>
        <v>0</v>
      </c>
      <c r="H259" s="126">
        <f>H245+H235+H255+H230+H240+H250</f>
        <v>0</v>
      </c>
      <c r="I259" s="126">
        <f>I245+I235+I255+I230+I240+I250</f>
        <v>0</v>
      </c>
      <c r="J259" s="126">
        <f>J245+J235+J255+J230+J240+J250</f>
        <v>0</v>
      </c>
      <c r="K259" s="126">
        <f>K245+K235+K255+K230+K240+K250</f>
        <v>0</v>
      </c>
      <c r="L259" s="126">
        <f>L245+L235+L255+L230+L240+L250</f>
        <v>0</v>
      </c>
      <c r="M259" s="126">
        <f>M245+M235+M255+M230+M240+M250</f>
        <v>0</v>
      </c>
      <c r="N259" s="126">
        <f>N245+N235+N255+N230+N240+N250</f>
        <v>0</v>
      </c>
      <c r="O259" s="126">
        <f>O245+O235+O255+O230+O240+O250</f>
        <v>0</v>
      </c>
      <c r="P259" s="126">
        <f>P245+P235+P255+P230+P240+P250</f>
        <v>0</v>
      </c>
      <c r="Q259" s="126">
        <f>Q245+Q235+Q255+Q230+Q240+Q250</f>
        <v>0</v>
      </c>
      <c r="R259" s="126">
        <f>R245+R235+R255+R230+R240+R250</f>
        <v>0</v>
      </c>
      <c r="S259" s="126">
        <f>S245+S235+S255+S230+S240+S250</f>
        <v>0</v>
      </c>
      <c r="T259" s="126">
        <f>T245+T235+T255+T230+T240+T250</f>
        <v>0</v>
      </c>
      <c r="U259" s="126">
        <f>U245+U235+U255+U230+U240+U250</f>
        <v>0</v>
      </c>
      <c r="V259" s="126">
        <f>V245+V235+V255+V230+V240+V250</f>
        <v>0</v>
      </c>
      <c r="W259" s="126">
        <f>W245+W235+W255+W230+W240+W250</f>
        <v>0</v>
      </c>
      <c r="X259" s="126">
        <f>X245+X235+X255+X230+X240+X250</f>
        <v>0</v>
      </c>
      <c r="Y259" s="126">
        <f>Y245+Y235+Y255+Y230+Y240+Y250</f>
        <v>0</v>
      </c>
      <c r="FQ259"/>
      <c r="FR259"/>
      <c r="FS259"/>
      <c r="FT259"/>
      <c r="FU259"/>
      <c r="FV259"/>
      <c r="FW259"/>
      <c r="FX259"/>
    </row>
    <row r="260" spans="1:180" ht="12.75">
      <c r="A260" s="132"/>
      <c r="B260" s="124"/>
      <c r="C260" s="81" t="s">
        <v>8</v>
      </c>
      <c r="D260" s="125"/>
      <c r="E260" s="127">
        <f>E231+E236+E246+E256+E241+E251</f>
        <v>0</v>
      </c>
      <c r="F260" s="127">
        <f>F246+F236+F256+F231+F241+F251</f>
        <v>0</v>
      </c>
      <c r="G260" s="127">
        <f>G246+G236+G256+G231+G241+G251</f>
        <v>0</v>
      </c>
      <c r="H260" s="127">
        <f>H246+H236+H256+H231+H241+H251</f>
        <v>0</v>
      </c>
      <c r="I260" s="127">
        <f>I246+I236+I256+I231+I241+I251</f>
        <v>0</v>
      </c>
      <c r="J260" s="127">
        <f>J246+J236+J256+J231+J241+J251</f>
        <v>0</v>
      </c>
      <c r="K260" s="127">
        <f>K246+K236+K256+K231+K241+K251</f>
        <v>0</v>
      </c>
      <c r="L260" s="127">
        <f>L246+L236+L256+L231+L241+L251</f>
        <v>0</v>
      </c>
      <c r="M260" s="127">
        <f>M246+M236+M256+M231+M241+M251</f>
        <v>0</v>
      </c>
      <c r="N260" s="127">
        <f>N246+N236+N256+N231+N241+N251</f>
        <v>0</v>
      </c>
      <c r="O260" s="127">
        <f>O246+O236+O256+O231+O241+O251</f>
        <v>0</v>
      </c>
      <c r="P260" s="127">
        <f>P246+P236+P256+P231+P241+P251</f>
        <v>0</v>
      </c>
      <c r="Q260" s="127">
        <f>Q246+Q236+Q256+Q231+Q241+Q251</f>
        <v>0</v>
      </c>
      <c r="R260" s="127">
        <f>R246+R236+R256+R231+R241+R251</f>
        <v>0</v>
      </c>
      <c r="S260" s="127">
        <f>S246+S236+S256+S231+S241+S251</f>
        <v>0</v>
      </c>
      <c r="T260" s="127">
        <f>T246+T236+T256+T231+T241+T251</f>
        <v>0</v>
      </c>
      <c r="U260" s="127">
        <f>U246+U236+U256+U231+U241+U251</f>
        <v>0</v>
      </c>
      <c r="V260" s="127">
        <f>V246+V236+V256+V231+V241+V251</f>
        <v>0</v>
      </c>
      <c r="W260" s="127">
        <f>W246+W236+W256+W231+W241+W251</f>
        <v>0</v>
      </c>
      <c r="X260" s="127">
        <f>X246+X236+X256+X231+X241+X251</f>
        <v>0</v>
      </c>
      <c r="Y260" s="127">
        <f>Y246+Y236+Y256+Y231+Y241+Y251</f>
        <v>0</v>
      </c>
      <c r="FQ260"/>
      <c r="FR260"/>
      <c r="FS260"/>
      <c r="FT260"/>
      <c r="FU260"/>
      <c r="FV260"/>
      <c r="FW260"/>
      <c r="FX260"/>
    </row>
    <row r="261" spans="1:180" ht="12.75">
      <c r="A261" s="132"/>
      <c r="B261" s="124"/>
      <c r="C261" s="81" t="s">
        <v>9</v>
      </c>
      <c r="D261" s="125"/>
      <c r="E261" s="126">
        <f>E232+E237+E247+E257+E242+E252</f>
        <v>-58193.21</v>
      </c>
      <c r="F261" s="126">
        <f>F247+F237+F257+F232+F242+F252</f>
        <v>-58193.21</v>
      </c>
      <c r="G261" s="126">
        <f>G247+G237+G257+G232+G242+G252</f>
        <v>0</v>
      </c>
      <c r="H261" s="126">
        <f>H247+H237+H257+H232+H242+H252</f>
        <v>0</v>
      </c>
      <c r="I261" s="126">
        <f>I247+I237+I257+I232+I242+I252</f>
        <v>0</v>
      </c>
      <c r="J261" s="126">
        <f>J247+J237+J257+J232+J242+J252</f>
        <v>0</v>
      </c>
      <c r="K261" s="126">
        <f>K247+K237+K257+K232+K242+K252</f>
        <v>0</v>
      </c>
      <c r="L261" s="126">
        <f>L247+L237+L257+L232+L242+L252</f>
        <v>0</v>
      </c>
      <c r="M261" s="126">
        <f>M247+M237+M257+M232+M242+M252</f>
        <v>0</v>
      </c>
      <c r="N261" s="126">
        <f>N247+N237+N257+N232+N242+N252</f>
        <v>0</v>
      </c>
      <c r="O261" s="126">
        <f>O247+O237+O257+O232+O242+O252</f>
        <v>0</v>
      </c>
      <c r="P261" s="126">
        <f>P247+P237+P257+P232+P242+P252</f>
        <v>0</v>
      </c>
      <c r="Q261" s="126">
        <f>Q247+Q237+Q257+Q232+Q242+Q252</f>
        <v>0</v>
      </c>
      <c r="R261" s="126">
        <f>R247+R237+R257+R232+R242+R252</f>
        <v>0</v>
      </c>
      <c r="S261" s="126">
        <f>S247+S237+S257+S232+S242+S252</f>
        <v>0</v>
      </c>
      <c r="T261" s="126">
        <f>T247+T237+T257+T232+T242+T252</f>
        <v>0</v>
      </c>
      <c r="U261" s="126">
        <f>U247+U237+U257+U232+U242+U252</f>
        <v>0</v>
      </c>
      <c r="V261" s="126">
        <f>V247+V237+V257+V232+V242+V252</f>
        <v>0</v>
      </c>
      <c r="W261" s="126">
        <f>W247+W237+W257+W232+W242+W252</f>
        <v>0</v>
      </c>
      <c r="X261" s="126">
        <f>X247+X237+X257+X232+X242+X252</f>
        <v>0</v>
      </c>
      <c r="Y261" s="126">
        <f>Y247+Y237+Y257+Y232+Y242+Y252</f>
        <v>0</v>
      </c>
      <c r="FQ261"/>
      <c r="FR261"/>
      <c r="FS261"/>
      <c r="FT261"/>
      <c r="FU261"/>
      <c r="FV261"/>
      <c r="FW261"/>
      <c r="FX261"/>
    </row>
    <row r="262" spans="1:180" ht="12.75">
      <c r="A262" s="132"/>
      <c r="B262" s="124"/>
      <c r="C262" s="128" t="s">
        <v>38</v>
      </c>
      <c r="D262" s="129"/>
      <c r="E262" s="130">
        <f>E259/E258</f>
        <v>0.23036054126951225</v>
      </c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FQ262"/>
      <c r="FR262"/>
      <c r="FS262"/>
      <c r="FT262"/>
      <c r="FU262"/>
      <c r="FV262"/>
      <c r="FW262"/>
      <c r="FX262"/>
    </row>
    <row r="263" spans="1:25" ht="12.75" outlineLevel="1">
      <c r="A263" s="132" t="s">
        <v>53</v>
      </c>
      <c r="B263" s="16" t="s">
        <v>34</v>
      </c>
      <c r="C263" s="17" t="s">
        <v>6</v>
      </c>
      <c r="D263" s="110"/>
      <c r="E263" s="75">
        <v>41295.69</v>
      </c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</row>
    <row r="264" spans="1:25" ht="12.75" outlineLevel="1">
      <c r="A264" s="132"/>
      <c r="B264" s="16"/>
      <c r="C264" s="17" t="s">
        <v>7</v>
      </c>
      <c r="D264" s="112"/>
      <c r="E264" s="75">
        <f>SUM(F264:Y264)</f>
        <v>8820.08</v>
      </c>
      <c r="F264" s="111">
        <v>8820.08</v>
      </c>
      <c r="G264" s="111">
        <v>0</v>
      </c>
      <c r="H264" s="111">
        <v>0</v>
      </c>
      <c r="I264" s="111">
        <v>0</v>
      </c>
      <c r="J264" s="111">
        <v>0</v>
      </c>
      <c r="K264" s="111">
        <v>0</v>
      </c>
      <c r="L264" s="111">
        <v>0</v>
      </c>
      <c r="M264" s="111">
        <v>0</v>
      </c>
      <c r="N264" s="111">
        <v>0</v>
      </c>
      <c r="O264" s="111">
        <v>0</v>
      </c>
      <c r="P264" s="111">
        <v>0</v>
      </c>
      <c r="Q264" s="111">
        <v>0</v>
      </c>
      <c r="R264" s="111">
        <v>0</v>
      </c>
      <c r="S264" s="111">
        <v>0</v>
      </c>
      <c r="T264" s="111">
        <v>0</v>
      </c>
      <c r="U264" s="111">
        <v>0</v>
      </c>
      <c r="V264" s="111">
        <v>0</v>
      </c>
      <c r="W264" s="111">
        <v>0</v>
      </c>
      <c r="X264" s="111">
        <v>0</v>
      </c>
      <c r="Y264" s="111">
        <v>0</v>
      </c>
    </row>
    <row r="265" spans="1:25" ht="12.75" outlineLevel="1">
      <c r="A265" s="132"/>
      <c r="B265" s="16"/>
      <c r="C265" s="21" t="s">
        <v>8</v>
      </c>
      <c r="D265" s="22"/>
      <c r="E265" s="113">
        <f>SUM(F265:Y265)</f>
        <v>0</v>
      </c>
      <c r="F265" s="114">
        <v>0</v>
      </c>
      <c r="G265" s="114">
        <v>0</v>
      </c>
      <c r="H265" s="114">
        <v>0</v>
      </c>
      <c r="I265" s="114">
        <v>0</v>
      </c>
      <c r="J265" s="114">
        <v>0</v>
      </c>
      <c r="K265" s="114">
        <v>0</v>
      </c>
      <c r="L265" s="114">
        <v>0</v>
      </c>
      <c r="M265" s="114">
        <v>0</v>
      </c>
      <c r="N265" s="114">
        <v>0</v>
      </c>
      <c r="O265" s="114">
        <v>0</v>
      </c>
      <c r="P265" s="114">
        <v>0</v>
      </c>
      <c r="Q265" s="114">
        <v>0</v>
      </c>
      <c r="R265" s="114">
        <v>0</v>
      </c>
      <c r="S265" s="114">
        <v>0</v>
      </c>
      <c r="T265" s="114">
        <v>0</v>
      </c>
      <c r="U265" s="114">
        <v>0</v>
      </c>
      <c r="V265" s="114">
        <v>0</v>
      </c>
      <c r="W265" s="114">
        <v>0</v>
      </c>
      <c r="X265" s="114">
        <v>0</v>
      </c>
      <c r="Y265" s="114">
        <v>0</v>
      </c>
    </row>
    <row r="266" spans="1:25" ht="12.75" outlineLevel="1">
      <c r="A266" s="132"/>
      <c r="B266" s="16"/>
      <c r="C266" s="17" t="s">
        <v>9</v>
      </c>
      <c r="D266" s="25">
        <v>0</v>
      </c>
      <c r="E266" s="75">
        <f>SUM(F266:Y266)</f>
        <v>-8820.08</v>
      </c>
      <c r="F266" s="115">
        <f>F265-F264</f>
        <v>-8820.08</v>
      </c>
      <c r="G266" s="115">
        <f>G265-G264</f>
        <v>0</v>
      </c>
      <c r="H266" s="115">
        <f>H265-H264</f>
        <v>0</v>
      </c>
      <c r="I266" s="115">
        <f>I265-I264</f>
        <v>0</v>
      </c>
      <c r="J266" s="115">
        <f>J265-J264</f>
        <v>0</v>
      </c>
      <c r="K266" s="115">
        <f>K265-K264</f>
        <v>0</v>
      </c>
      <c r="L266" s="115">
        <f>L265-L264</f>
        <v>0</v>
      </c>
      <c r="M266" s="115">
        <f>M265-M264</f>
        <v>0</v>
      </c>
      <c r="N266" s="115">
        <f>N265-N264</f>
        <v>0</v>
      </c>
      <c r="O266" s="115">
        <f>O265-O264</f>
        <v>0</v>
      </c>
      <c r="P266" s="115">
        <f>P265-P264</f>
        <v>0</v>
      </c>
      <c r="Q266" s="115">
        <f>Q265-Q264</f>
        <v>0</v>
      </c>
      <c r="R266" s="115">
        <f>R265-R264</f>
        <v>0</v>
      </c>
      <c r="S266" s="115">
        <f>S265-S264</f>
        <v>0</v>
      </c>
      <c r="T266" s="115">
        <f>T265-T264</f>
        <v>0</v>
      </c>
      <c r="U266" s="115">
        <f>U265-U264</f>
        <v>0</v>
      </c>
      <c r="V266" s="115">
        <f>V265-V264</f>
        <v>0</v>
      </c>
      <c r="W266" s="115">
        <f>W265-W264</f>
        <v>0</v>
      </c>
      <c r="X266" s="115">
        <f>X265-X264</f>
        <v>0</v>
      </c>
      <c r="Y266" s="115">
        <f>Y265-Y264</f>
        <v>0</v>
      </c>
    </row>
    <row r="267" spans="1:25" ht="7.5" customHeight="1" outlineLevel="1">
      <c r="A267" s="132"/>
      <c r="B267" s="38"/>
      <c r="C267" s="26"/>
      <c r="D267" s="116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</row>
    <row r="268" spans="1:25" ht="12" customHeight="1" outlineLevel="1">
      <c r="A268" s="132"/>
      <c r="B268" s="16" t="s">
        <v>5</v>
      </c>
      <c r="C268" s="17" t="s">
        <v>6</v>
      </c>
      <c r="D268" s="110"/>
      <c r="E268" s="75">
        <v>-24715.37</v>
      </c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</row>
    <row r="269" spans="1:25" ht="12" customHeight="1" outlineLevel="1">
      <c r="A269" s="132"/>
      <c r="B269" s="16"/>
      <c r="C269" s="17" t="s">
        <v>7</v>
      </c>
      <c r="D269" s="112"/>
      <c r="E269" s="75">
        <f>SUM(F269:Y269)</f>
        <v>0</v>
      </c>
      <c r="F269" s="111">
        <v>0</v>
      </c>
      <c r="G269" s="111">
        <v>0</v>
      </c>
      <c r="H269" s="111">
        <v>0</v>
      </c>
      <c r="I269" s="111">
        <v>0</v>
      </c>
      <c r="J269" s="111">
        <v>0</v>
      </c>
      <c r="K269" s="111">
        <v>0</v>
      </c>
      <c r="L269" s="111">
        <v>0</v>
      </c>
      <c r="M269" s="111">
        <v>0</v>
      </c>
      <c r="N269" s="111">
        <v>0</v>
      </c>
      <c r="O269" s="111">
        <v>0</v>
      </c>
      <c r="P269" s="111">
        <v>0</v>
      </c>
      <c r="Q269" s="111">
        <v>0</v>
      </c>
      <c r="R269" s="111">
        <v>0</v>
      </c>
      <c r="S269" s="111">
        <v>0</v>
      </c>
      <c r="T269" s="111">
        <v>0</v>
      </c>
      <c r="U269" s="111">
        <v>0</v>
      </c>
      <c r="V269" s="111">
        <v>0</v>
      </c>
      <c r="W269" s="111">
        <v>0</v>
      </c>
      <c r="X269" s="111">
        <v>0</v>
      </c>
      <c r="Y269" s="111">
        <v>0</v>
      </c>
    </row>
    <row r="270" spans="1:25" ht="12" customHeight="1" outlineLevel="1">
      <c r="A270" s="132"/>
      <c r="B270" s="16"/>
      <c r="C270" s="21" t="s">
        <v>8</v>
      </c>
      <c r="D270" s="22"/>
      <c r="E270" s="113">
        <f>SUM(F270:Y270)</f>
        <v>0</v>
      </c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</row>
    <row r="271" spans="1:25" ht="12" customHeight="1" outlineLevel="1">
      <c r="A271" s="132"/>
      <c r="B271" s="16"/>
      <c r="C271" s="17" t="s">
        <v>9</v>
      </c>
      <c r="D271" s="25">
        <v>0</v>
      </c>
      <c r="E271" s="75">
        <f>SUM(F271:Y271)</f>
        <v>0</v>
      </c>
      <c r="F271" s="115">
        <f>F270-F269</f>
        <v>0</v>
      </c>
      <c r="G271" s="115">
        <f>G270-G269</f>
        <v>0</v>
      </c>
      <c r="H271" s="115">
        <f>H270-H269</f>
        <v>0</v>
      </c>
      <c r="I271" s="115">
        <f>I270-I269</f>
        <v>0</v>
      </c>
      <c r="J271" s="115">
        <f>J270-J269</f>
        <v>0</v>
      </c>
      <c r="K271" s="115">
        <f>K270-K269</f>
        <v>0</v>
      </c>
      <c r="L271" s="115">
        <f>L270-L269</f>
        <v>0</v>
      </c>
      <c r="M271" s="115">
        <f>M270-M269</f>
        <v>0</v>
      </c>
      <c r="N271" s="115">
        <f>N270-N269</f>
        <v>0</v>
      </c>
      <c r="O271" s="115">
        <f>O270-O269</f>
        <v>0</v>
      </c>
      <c r="P271" s="115">
        <f>P270-P269</f>
        <v>0</v>
      </c>
      <c r="Q271" s="115">
        <f>Q270-Q269</f>
        <v>0</v>
      </c>
      <c r="R271" s="115">
        <f>R270-R269</f>
        <v>0</v>
      </c>
      <c r="S271" s="115">
        <f>S270-S269</f>
        <v>0</v>
      </c>
      <c r="T271" s="115">
        <f>T270-T269</f>
        <v>0</v>
      </c>
      <c r="U271" s="115">
        <f>U270-U269</f>
        <v>0</v>
      </c>
      <c r="V271" s="115">
        <f>V270-V269</f>
        <v>0</v>
      </c>
      <c r="W271" s="115">
        <f>W270-W269</f>
        <v>0</v>
      </c>
      <c r="X271" s="115">
        <f>X270-X269</f>
        <v>0</v>
      </c>
      <c r="Y271" s="115">
        <f>Y270-Y269</f>
        <v>0</v>
      </c>
    </row>
    <row r="272" spans="1:25" ht="7.5" customHeight="1" outlineLevel="1">
      <c r="A272" s="132"/>
      <c r="B272" s="38"/>
      <c r="C272" s="121"/>
      <c r="D272" s="122"/>
      <c r="E272" s="11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</row>
    <row r="273" spans="1:25" ht="12" customHeight="1" outlineLevel="1">
      <c r="A273" s="132"/>
      <c r="B273" s="16" t="s">
        <v>35</v>
      </c>
      <c r="C273" s="17" t="s">
        <v>6</v>
      </c>
      <c r="D273" s="110"/>
      <c r="E273" s="75">
        <v>313583.25</v>
      </c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</row>
    <row r="274" spans="1:25" ht="12" customHeight="1" outlineLevel="1">
      <c r="A274" s="132"/>
      <c r="B274" s="16"/>
      <c r="C274" s="17" t="s">
        <v>7</v>
      </c>
      <c r="D274" s="112"/>
      <c r="E274" s="75">
        <f>SUM(F274:Y274)</f>
        <v>60558.16</v>
      </c>
      <c r="F274" s="111">
        <v>60558.16</v>
      </c>
      <c r="G274" s="111">
        <v>0</v>
      </c>
      <c r="H274" s="111">
        <v>0</v>
      </c>
      <c r="I274" s="111">
        <v>0</v>
      </c>
      <c r="J274" s="111">
        <v>0</v>
      </c>
      <c r="K274" s="111">
        <v>0</v>
      </c>
      <c r="L274" s="111">
        <v>0</v>
      </c>
      <c r="M274" s="111">
        <v>0</v>
      </c>
      <c r="N274" s="111">
        <v>0</v>
      </c>
      <c r="O274" s="111">
        <v>0</v>
      </c>
      <c r="P274" s="111">
        <v>0</v>
      </c>
      <c r="Q274" s="111">
        <v>0</v>
      </c>
      <c r="R274" s="111">
        <v>0</v>
      </c>
      <c r="S274" s="111">
        <v>0</v>
      </c>
      <c r="T274" s="111">
        <v>0</v>
      </c>
      <c r="U274" s="111">
        <v>0</v>
      </c>
      <c r="V274" s="111">
        <v>0</v>
      </c>
      <c r="W274" s="111">
        <v>0</v>
      </c>
      <c r="X274" s="111">
        <v>0</v>
      </c>
      <c r="Y274" s="111">
        <v>0</v>
      </c>
    </row>
    <row r="275" spans="1:25" ht="12" customHeight="1" outlineLevel="1">
      <c r="A275" s="132"/>
      <c r="B275" s="16"/>
      <c r="C275" s="21" t="s">
        <v>8</v>
      </c>
      <c r="D275" s="22"/>
      <c r="E275" s="113">
        <f>SUM(F275:Y275)</f>
        <v>0</v>
      </c>
      <c r="F275" s="114">
        <v>0</v>
      </c>
      <c r="G275" s="114">
        <v>0</v>
      </c>
      <c r="H275" s="114">
        <v>0</v>
      </c>
      <c r="I275" s="114">
        <v>0</v>
      </c>
      <c r="J275" s="114">
        <v>0</v>
      </c>
      <c r="K275" s="114">
        <v>0</v>
      </c>
      <c r="L275" s="114">
        <v>0</v>
      </c>
      <c r="M275" s="114">
        <v>0</v>
      </c>
      <c r="N275" s="114">
        <v>0</v>
      </c>
      <c r="O275" s="114">
        <v>0</v>
      </c>
      <c r="P275" s="114">
        <v>0</v>
      </c>
      <c r="Q275" s="114">
        <v>0</v>
      </c>
      <c r="R275" s="114">
        <v>0</v>
      </c>
      <c r="S275" s="114">
        <v>0</v>
      </c>
      <c r="T275" s="114">
        <v>0</v>
      </c>
      <c r="U275" s="114">
        <v>0</v>
      </c>
      <c r="V275" s="114">
        <v>0</v>
      </c>
      <c r="W275" s="114">
        <v>0</v>
      </c>
      <c r="X275" s="114">
        <v>0</v>
      </c>
      <c r="Y275" s="114">
        <v>0</v>
      </c>
    </row>
    <row r="276" spans="1:25" ht="12" customHeight="1" outlineLevel="1">
      <c r="A276" s="132"/>
      <c r="B276" s="16"/>
      <c r="C276" s="17" t="s">
        <v>9</v>
      </c>
      <c r="D276" s="25">
        <v>0</v>
      </c>
      <c r="E276" s="75">
        <f>SUM(F276:Y276)</f>
        <v>-60558.16</v>
      </c>
      <c r="F276" s="115">
        <f>F275-F274</f>
        <v>-60558.16</v>
      </c>
      <c r="G276" s="115">
        <f>G275-G274</f>
        <v>0</v>
      </c>
      <c r="H276" s="115">
        <f>H275-H274</f>
        <v>0</v>
      </c>
      <c r="I276" s="115">
        <f>I275-I274</f>
        <v>0</v>
      </c>
      <c r="J276" s="115">
        <f>J275-J274</f>
        <v>0</v>
      </c>
      <c r="K276" s="115">
        <f>K275-K274</f>
        <v>0</v>
      </c>
      <c r="L276" s="115">
        <f>L275-L274</f>
        <v>0</v>
      </c>
      <c r="M276" s="115">
        <f>M275-M274</f>
        <v>0</v>
      </c>
      <c r="N276" s="115">
        <f>N275-N274</f>
        <v>0</v>
      </c>
      <c r="O276" s="115">
        <f>O275-O274</f>
        <v>0</v>
      </c>
      <c r="P276" s="115">
        <f>P275-P274</f>
        <v>0</v>
      </c>
      <c r="Q276" s="115">
        <f>Q275-Q274</f>
        <v>0</v>
      </c>
      <c r="R276" s="115">
        <f>R275-R274</f>
        <v>0</v>
      </c>
      <c r="S276" s="115">
        <f>S275-S274</f>
        <v>0</v>
      </c>
      <c r="T276" s="115">
        <f>T275-T274</f>
        <v>0</v>
      </c>
      <c r="U276" s="115">
        <f>U275-U274</f>
        <v>0</v>
      </c>
      <c r="V276" s="115">
        <f>V275-V274</f>
        <v>0</v>
      </c>
      <c r="W276" s="115">
        <f>W275-W274</f>
        <v>0</v>
      </c>
      <c r="X276" s="115">
        <f>X275-X274</f>
        <v>0</v>
      </c>
      <c r="Y276" s="115">
        <f>Y275-Y274</f>
        <v>0</v>
      </c>
    </row>
    <row r="277" spans="1:25" ht="7.5" customHeight="1" outlineLevel="1">
      <c r="A277" s="132"/>
      <c r="B277" s="38"/>
      <c r="C277" s="121"/>
      <c r="D277" s="122"/>
      <c r="E277" s="117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</row>
    <row r="278" spans="1:25" ht="12" customHeight="1" outlineLevel="1">
      <c r="A278" s="132"/>
      <c r="B278" s="16" t="s">
        <v>20</v>
      </c>
      <c r="C278" s="17" t="s">
        <v>6</v>
      </c>
      <c r="D278" s="110"/>
      <c r="E278" s="75">
        <v>50550.9</v>
      </c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</row>
    <row r="279" spans="1:25" ht="12" customHeight="1" outlineLevel="1">
      <c r="A279" s="132"/>
      <c r="B279" s="16"/>
      <c r="C279" s="17" t="s">
        <v>7</v>
      </c>
      <c r="D279" s="112"/>
      <c r="E279" s="75">
        <f>SUM(F279:Y279)</f>
        <v>10567.76</v>
      </c>
      <c r="F279" s="111">
        <v>10567.76</v>
      </c>
      <c r="G279" s="111">
        <v>0</v>
      </c>
      <c r="H279" s="111">
        <v>0</v>
      </c>
      <c r="I279" s="111">
        <v>0</v>
      </c>
      <c r="J279" s="111">
        <v>0</v>
      </c>
      <c r="K279" s="111">
        <v>0</v>
      </c>
      <c r="L279" s="111">
        <v>0</v>
      </c>
      <c r="M279" s="111">
        <v>0</v>
      </c>
      <c r="N279" s="111">
        <v>0</v>
      </c>
      <c r="O279" s="111">
        <v>0</v>
      </c>
      <c r="P279" s="111">
        <v>0</v>
      </c>
      <c r="Q279" s="111">
        <v>0</v>
      </c>
      <c r="R279" s="111">
        <v>0</v>
      </c>
      <c r="S279" s="111">
        <v>0</v>
      </c>
      <c r="T279" s="111">
        <v>0</v>
      </c>
      <c r="U279" s="111">
        <v>0</v>
      </c>
      <c r="V279" s="111">
        <v>0</v>
      </c>
      <c r="W279" s="111">
        <v>0</v>
      </c>
      <c r="X279" s="111">
        <v>0</v>
      </c>
      <c r="Y279" s="111">
        <v>0</v>
      </c>
    </row>
    <row r="280" spans="1:25" ht="12" customHeight="1" outlineLevel="1">
      <c r="A280" s="132"/>
      <c r="B280" s="16"/>
      <c r="C280" s="21" t="s">
        <v>8</v>
      </c>
      <c r="D280" s="22"/>
      <c r="E280" s="113">
        <f>SUM(F280:Y280)</f>
        <v>0</v>
      </c>
      <c r="F280" s="114">
        <v>0</v>
      </c>
      <c r="G280" s="114">
        <v>0</v>
      </c>
      <c r="H280" s="114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4">
        <v>0</v>
      </c>
      <c r="O280" s="114">
        <v>0</v>
      </c>
      <c r="P280" s="114">
        <v>0</v>
      </c>
      <c r="Q280" s="114">
        <v>0</v>
      </c>
      <c r="R280" s="114">
        <v>0</v>
      </c>
      <c r="S280" s="114">
        <v>0</v>
      </c>
      <c r="T280" s="114">
        <v>0</v>
      </c>
      <c r="U280" s="114">
        <v>0</v>
      </c>
      <c r="V280" s="114">
        <v>0</v>
      </c>
      <c r="W280" s="114">
        <v>0</v>
      </c>
      <c r="X280" s="114">
        <v>0</v>
      </c>
      <c r="Y280" s="114">
        <v>0</v>
      </c>
    </row>
    <row r="281" spans="1:25" ht="12" customHeight="1" outlineLevel="1">
      <c r="A281" s="132"/>
      <c r="B281" s="16"/>
      <c r="C281" s="17" t="s">
        <v>9</v>
      </c>
      <c r="D281" s="25">
        <v>0</v>
      </c>
      <c r="E281" s="75">
        <f>SUM(F281:Y281)</f>
        <v>-10567.76</v>
      </c>
      <c r="F281" s="115">
        <f>F280-F279</f>
        <v>-10567.76</v>
      </c>
      <c r="G281" s="115">
        <f>G280-G279</f>
        <v>0</v>
      </c>
      <c r="H281" s="115">
        <f>H280-H279</f>
        <v>0</v>
      </c>
      <c r="I281" s="115">
        <f>I280-I279</f>
        <v>0</v>
      </c>
      <c r="J281" s="115">
        <f>J280-J279</f>
        <v>0</v>
      </c>
      <c r="K281" s="115">
        <f>K280-K279</f>
        <v>0</v>
      </c>
      <c r="L281" s="115">
        <f>L280-L279</f>
        <v>0</v>
      </c>
      <c r="M281" s="115">
        <f>M280-M279</f>
        <v>0</v>
      </c>
      <c r="N281" s="115">
        <f>N280-N279</f>
        <v>0</v>
      </c>
      <c r="O281" s="115">
        <f>O280-O279</f>
        <v>0</v>
      </c>
      <c r="P281" s="115">
        <f>P280-P279</f>
        <v>0</v>
      </c>
      <c r="Q281" s="115">
        <f>Q280-Q279</f>
        <v>0</v>
      </c>
      <c r="R281" s="115">
        <f>R280-R279</f>
        <v>0</v>
      </c>
      <c r="S281" s="115">
        <f>S280-S279</f>
        <v>0</v>
      </c>
      <c r="T281" s="115">
        <f>T280-T279</f>
        <v>0</v>
      </c>
      <c r="U281" s="115">
        <f>U280-U279</f>
        <v>0</v>
      </c>
      <c r="V281" s="115">
        <f>V280-V279</f>
        <v>0</v>
      </c>
      <c r="W281" s="115">
        <f>W280-W279</f>
        <v>0</v>
      </c>
      <c r="X281" s="115">
        <f>X280-X279</f>
        <v>0</v>
      </c>
      <c r="Y281" s="115">
        <f>Y280-Y279</f>
        <v>0</v>
      </c>
    </row>
    <row r="282" spans="1:25" ht="7.5" customHeight="1" outlineLevel="1">
      <c r="A282" s="132"/>
      <c r="B282" s="38"/>
      <c r="C282" s="121"/>
      <c r="D282" s="120"/>
      <c r="E282" s="117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</row>
    <row r="283" spans="1:25" ht="12" customHeight="1" outlineLevel="1">
      <c r="A283" s="132"/>
      <c r="B283" s="16" t="s">
        <v>24</v>
      </c>
      <c r="C283" s="17" t="s">
        <v>6</v>
      </c>
      <c r="D283" s="110"/>
      <c r="E283" s="75">
        <v>14266.26</v>
      </c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</row>
    <row r="284" spans="1:25" ht="12" customHeight="1" outlineLevel="1">
      <c r="A284" s="132"/>
      <c r="B284" s="16"/>
      <c r="C284" s="17" t="s">
        <v>7</v>
      </c>
      <c r="D284" s="112"/>
      <c r="E284" s="75">
        <f>SUM(F284:Y284)</f>
        <v>1753.19</v>
      </c>
      <c r="F284" s="111">
        <v>1753.19</v>
      </c>
      <c r="G284" s="111">
        <v>0</v>
      </c>
      <c r="H284" s="111">
        <v>0</v>
      </c>
      <c r="I284" s="111">
        <v>0</v>
      </c>
      <c r="J284" s="111">
        <v>0</v>
      </c>
      <c r="K284" s="111">
        <v>0</v>
      </c>
      <c r="L284" s="111">
        <v>0</v>
      </c>
      <c r="M284" s="111">
        <v>0</v>
      </c>
      <c r="N284" s="111">
        <v>0</v>
      </c>
      <c r="O284" s="111">
        <v>0</v>
      </c>
      <c r="P284" s="111">
        <v>0</v>
      </c>
      <c r="Q284" s="111">
        <v>0</v>
      </c>
      <c r="R284" s="111">
        <v>0</v>
      </c>
      <c r="S284" s="111">
        <v>0</v>
      </c>
      <c r="T284" s="111">
        <v>0</v>
      </c>
      <c r="U284" s="111">
        <v>0</v>
      </c>
      <c r="V284" s="111">
        <v>0</v>
      </c>
      <c r="W284" s="111">
        <v>0</v>
      </c>
      <c r="X284" s="111">
        <v>0</v>
      </c>
      <c r="Y284" s="111">
        <v>0</v>
      </c>
    </row>
    <row r="285" spans="1:25" ht="12" customHeight="1" outlineLevel="1">
      <c r="A285" s="132"/>
      <c r="B285" s="16"/>
      <c r="C285" s="21" t="s">
        <v>8</v>
      </c>
      <c r="D285" s="22"/>
      <c r="E285" s="113">
        <f>SUM(F285:Y285)</f>
        <v>0</v>
      </c>
      <c r="F285" s="114">
        <v>0</v>
      </c>
      <c r="G285" s="114">
        <v>0</v>
      </c>
      <c r="H285" s="114">
        <v>0</v>
      </c>
      <c r="I285" s="114">
        <v>0</v>
      </c>
      <c r="J285" s="114">
        <v>0</v>
      </c>
      <c r="K285" s="114">
        <v>0</v>
      </c>
      <c r="L285" s="114">
        <v>0</v>
      </c>
      <c r="M285" s="114">
        <v>0</v>
      </c>
      <c r="N285" s="114">
        <v>0</v>
      </c>
      <c r="O285" s="114">
        <v>0</v>
      </c>
      <c r="P285" s="114">
        <v>0</v>
      </c>
      <c r="Q285" s="114">
        <v>0</v>
      </c>
      <c r="R285" s="114">
        <v>0</v>
      </c>
      <c r="S285" s="114">
        <v>0</v>
      </c>
      <c r="T285" s="114">
        <v>0</v>
      </c>
      <c r="U285" s="114">
        <v>0</v>
      </c>
      <c r="V285" s="114">
        <v>0</v>
      </c>
      <c r="W285" s="114">
        <v>0</v>
      </c>
      <c r="X285" s="114">
        <v>0</v>
      </c>
      <c r="Y285" s="114">
        <v>0</v>
      </c>
    </row>
    <row r="286" spans="1:25" ht="12" customHeight="1" outlineLevel="1">
      <c r="A286" s="132"/>
      <c r="B286" s="16"/>
      <c r="C286" s="17" t="s">
        <v>9</v>
      </c>
      <c r="D286" s="25"/>
      <c r="E286" s="75">
        <f>SUM(F286:Y286)</f>
        <v>-1753.19</v>
      </c>
      <c r="F286" s="115">
        <f>F285-F284</f>
        <v>-1753.19</v>
      </c>
      <c r="G286" s="115">
        <f>G285-G284</f>
        <v>0</v>
      </c>
      <c r="H286" s="115">
        <f>H285-H284</f>
        <v>0</v>
      </c>
      <c r="I286" s="115">
        <f>I285-I284</f>
        <v>0</v>
      </c>
      <c r="J286" s="115">
        <f>J285-J284</f>
        <v>0</v>
      </c>
      <c r="K286" s="115">
        <f>K285-K284</f>
        <v>0</v>
      </c>
      <c r="L286" s="115">
        <f>L285-L284</f>
        <v>0</v>
      </c>
      <c r="M286" s="115">
        <f>M285-M284</f>
        <v>0</v>
      </c>
      <c r="N286" s="115">
        <f>N285-N284</f>
        <v>0</v>
      </c>
      <c r="O286" s="115">
        <f>O285-O284</f>
        <v>0</v>
      </c>
      <c r="P286" s="115">
        <f>P285-P284</f>
        <v>0</v>
      </c>
      <c r="Q286" s="115">
        <f>Q285-Q284</f>
        <v>0</v>
      </c>
      <c r="R286" s="115">
        <f>R285-R284</f>
        <v>0</v>
      </c>
      <c r="S286" s="115">
        <f>S285-S284</f>
        <v>0</v>
      </c>
      <c r="T286" s="115">
        <f>T285-T284</f>
        <v>0</v>
      </c>
      <c r="U286" s="115">
        <f>U285-U284</f>
        <v>0</v>
      </c>
      <c r="V286" s="115">
        <f>V285-V284</f>
        <v>0</v>
      </c>
      <c r="W286" s="115">
        <f>W285-W284</f>
        <v>0</v>
      </c>
      <c r="X286" s="115">
        <f>X285-X284</f>
        <v>0</v>
      </c>
      <c r="Y286" s="115">
        <f>Y285-Y284</f>
        <v>0</v>
      </c>
    </row>
    <row r="287" spans="1:25" ht="7.5" customHeight="1" outlineLevel="1">
      <c r="A287" s="132"/>
      <c r="B287" s="38"/>
      <c r="C287" s="121"/>
      <c r="D287" s="120"/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</row>
    <row r="288" spans="1:25" ht="12" customHeight="1" outlineLevel="1">
      <c r="A288" s="132"/>
      <c r="B288" s="133" t="s">
        <v>36</v>
      </c>
      <c r="C288" s="17" t="s">
        <v>6</v>
      </c>
      <c r="D288" s="110"/>
      <c r="E288" s="75">
        <v>235564.87</v>
      </c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</row>
    <row r="289" spans="1:25" ht="12" customHeight="1" outlineLevel="1">
      <c r="A289" s="132"/>
      <c r="B289" s="133"/>
      <c r="C289" s="17" t="s">
        <v>7</v>
      </c>
      <c r="D289" s="112"/>
      <c r="E289" s="75">
        <f>SUM(F289:Y289)</f>
        <v>46795.12</v>
      </c>
      <c r="F289" s="111">
        <v>46795.12</v>
      </c>
      <c r="G289" s="111">
        <v>0</v>
      </c>
      <c r="H289" s="111">
        <v>0</v>
      </c>
      <c r="I289" s="111">
        <v>0</v>
      </c>
      <c r="J289" s="111">
        <v>0</v>
      </c>
      <c r="K289" s="111">
        <v>0</v>
      </c>
      <c r="L289" s="111">
        <v>0</v>
      </c>
      <c r="M289" s="111">
        <v>0</v>
      </c>
      <c r="N289" s="111">
        <v>0</v>
      </c>
      <c r="O289" s="111">
        <v>0</v>
      </c>
      <c r="P289" s="111">
        <v>0</v>
      </c>
      <c r="Q289" s="111">
        <v>0</v>
      </c>
      <c r="R289" s="111">
        <v>0</v>
      </c>
      <c r="S289" s="111">
        <v>0</v>
      </c>
      <c r="T289" s="111">
        <v>0</v>
      </c>
      <c r="U289" s="111">
        <v>0</v>
      </c>
      <c r="V289" s="111">
        <v>0</v>
      </c>
      <c r="W289" s="111">
        <v>0</v>
      </c>
      <c r="X289" s="111">
        <v>0</v>
      </c>
      <c r="Y289" s="111">
        <v>0</v>
      </c>
    </row>
    <row r="290" spans="1:25" ht="12" customHeight="1" outlineLevel="1">
      <c r="A290" s="132"/>
      <c r="B290" s="133"/>
      <c r="C290" s="21" t="s">
        <v>8</v>
      </c>
      <c r="D290" s="22"/>
      <c r="E290" s="113">
        <f>SUM(F290:Y290)</f>
        <v>0</v>
      </c>
      <c r="F290" s="114">
        <v>0</v>
      </c>
      <c r="G290" s="114">
        <v>0</v>
      </c>
      <c r="H290" s="114">
        <v>0</v>
      </c>
      <c r="I290" s="114">
        <v>0</v>
      </c>
      <c r="J290" s="114">
        <v>0</v>
      </c>
      <c r="K290" s="114">
        <v>0</v>
      </c>
      <c r="L290" s="114">
        <v>0</v>
      </c>
      <c r="M290" s="114">
        <v>0</v>
      </c>
      <c r="N290" s="114">
        <v>0</v>
      </c>
      <c r="O290" s="114">
        <v>0</v>
      </c>
      <c r="P290" s="114">
        <v>0</v>
      </c>
      <c r="Q290" s="114">
        <v>0</v>
      </c>
      <c r="R290" s="114">
        <v>0</v>
      </c>
      <c r="S290" s="114">
        <v>0</v>
      </c>
      <c r="T290" s="114">
        <v>0</v>
      </c>
      <c r="U290" s="114">
        <v>0</v>
      </c>
      <c r="V290" s="114">
        <v>0</v>
      </c>
      <c r="W290" s="114">
        <v>0</v>
      </c>
      <c r="X290" s="114">
        <v>0</v>
      </c>
      <c r="Y290" s="114">
        <v>0</v>
      </c>
    </row>
    <row r="291" spans="1:25" ht="12" customHeight="1" outlineLevel="1">
      <c r="A291" s="132"/>
      <c r="B291" s="133"/>
      <c r="C291" s="17" t="s">
        <v>9</v>
      </c>
      <c r="D291" s="25">
        <v>0</v>
      </c>
      <c r="E291" s="75">
        <f>SUM(F291:Y291)</f>
        <v>-46795.12</v>
      </c>
      <c r="F291" s="115">
        <f>F290-F289</f>
        <v>-46795.12</v>
      </c>
      <c r="G291" s="115">
        <f>G290-G289</f>
        <v>0</v>
      </c>
      <c r="H291" s="115">
        <f>H290-H289</f>
        <v>0</v>
      </c>
      <c r="I291" s="115">
        <f>I290-I289</f>
        <v>0</v>
      </c>
      <c r="J291" s="115">
        <f>J290-J289</f>
        <v>0</v>
      </c>
      <c r="K291" s="115">
        <f>K290-K289</f>
        <v>0</v>
      </c>
      <c r="L291" s="115">
        <f>L290-L289</f>
        <v>0</v>
      </c>
      <c r="M291" s="115">
        <f>M290-M289</f>
        <v>0</v>
      </c>
      <c r="N291" s="115">
        <f>N290-N289</f>
        <v>0</v>
      </c>
      <c r="O291" s="115">
        <f>O290-O289</f>
        <v>0</v>
      </c>
      <c r="P291" s="115">
        <f>P290-P289</f>
        <v>0</v>
      </c>
      <c r="Q291" s="115">
        <f>Q290-Q289</f>
        <v>0</v>
      </c>
      <c r="R291" s="115">
        <f>R290-R289</f>
        <v>0</v>
      </c>
      <c r="S291" s="115">
        <f>S290-S289</f>
        <v>0</v>
      </c>
      <c r="T291" s="115">
        <f>T290-T289</f>
        <v>0</v>
      </c>
      <c r="U291" s="115">
        <f>U290-U289</f>
        <v>0</v>
      </c>
      <c r="V291" s="115">
        <f>V290-V289</f>
        <v>0</v>
      </c>
      <c r="W291" s="115">
        <f>W290-W289</f>
        <v>0</v>
      </c>
      <c r="X291" s="115">
        <f>X290-X289</f>
        <v>0</v>
      </c>
      <c r="Y291" s="115">
        <f>Y290-Y289</f>
        <v>0</v>
      </c>
    </row>
    <row r="292" spans="1:180" ht="12.75" customHeight="1">
      <c r="A292" s="132"/>
      <c r="B292" s="124" t="s">
        <v>54</v>
      </c>
      <c r="C292" s="81" t="s">
        <v>6</v>
      </c>
      <c r="D292" s="125"/>
      <c r="E292" s="126">
        <f>E288+E283+E278+E273+E268+E263</f>
        <v>630545.6000000001</v>
      </c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FQ292"/>
      <c r="FR292"/>
      <c r="FS292"/>
      <c r="FT292"/>
      <c r="FU292"/>
      <c r="FV292"/>
      <c r="FW292"/>
      <c r="FX292"/>
    </row>
    <row r="293" spans="1:180" ht="12.75">
      <c r="A293" s="132"/>
      <c r="B293" s="124"/>
      <c r="C293" s="81" t="s">
        <v>30</v>
      </c>
      <c r="D293" s="125"/>
      <c r="E293" s="126">
        <f>E264+E269+E279+E289+E274+E284</f>
        <v>128494.31000000001</v>
      </c>
      <c r="F293" s="126">
        <f>F264+F269+F279+F289+F274+F284</f>
        <v>128494.31000000001</v>
      </c>
      <c r="G293" s="126">
        <f>G264+G269+G279+G289+G274+G284</f>
        <v>0</v>
      </c>
      <c r="H293" s="126">
        <f>H264+H269+H279+H289+H274+H284</f>
        <v>0</v>
      </c>
      <c r="I293" s="126">
        <f>I264+I269+I279+I289+I274+I284</f>
        <v>0</v>
      </c>
      <c r="J293" s="126">
        <f>J264+J269+J279+J289+J274+J284</f>
        <v>0</v>
      </c>
      <c r="K293" s="126">
        <f>K264+K269+K279+K289+K274+K284</f>
        <v>0</v>
      </c>
      <c r="L293" s="126">
        <f>L264+L269+L279+L289+L274+L284</f>
        <v>0</v>
      </c>
      <c r="M293" s="126">
        <f>M264+M269+M279+M289+M274+M284</f>
        <v>0</v>
      </c>
      <c r="N293" s="126">
        <f>N264+N269+N279+N289+N274+N284</f>
        <v>0</v>
      </c>
      <c r="O293" s="126">
        <f>O264+O269+O279+O289+O274+O284</f>
        <v>0</v>
      </c>
      <c r="P293" s="126">
        <f>P264+P269+P279+P289+P274+P284</f>
        <v>0</v>
      </c>
      <c r="Q293" s="126">
        <f>Q264+Q269+Q279+Q289+Q274+Q284</f>
        <v>0</v>
      </c>
      <c r="R293" s="126">
        <f>R264+R269+R279+R289+R274+R284</f>
        <v>0</v>
      </c>
      <c r="S293" s="126">
        <f>S264+S269+S279+S289+S274+S284</f>
        <v>0</v>
      </c>
      <c r="T293" s="126">
        <f>T264+T269+T279+T289+T274+T284</f>
        <v>0</v>
      </c>
      <c r="U293" s="126">
        <f>U264+U269+U279+U289+U274+U284</f>
        <v>0</v>
      </c>
      <c r="V293" s="126">
        <f>V264+V269+V279+V289+V274+V284</f>
        <v>0</v>
      </c>
      <c r="W293" s="126">
        <f>W264+W269+W279+W289+W274+W284</f>
        <v>0</v>
      </c>
      <c r="X293" s="126">
        <f>X264+X269+X279+X289+X274+X284</f>
        <v>0</v>
      </c>
      <c r="Y293" s="126">
        <f>Y264+Y269+Y279+Y289+Y274+Y284</f>
        <v>0</v>
      </c>
      <c r="FQ293"/>
      <c r="FR293"/>
      <c r="FS293"/>
      <c r="FT293"/>
      <c r="FU293"/>
      <c r="FV293"/>
      <c r="FW293"/>
      <c r="FX293"/>
    </row>
    <row r="294" spans="1:180" ht="12.75">
      <c r="A294" s="132"/>
      <c r="B294" s="124"/>
      <c r="C294" s="81" t="s">
        <v>8</v>
      </c>
      <c r="D294" s="125"/>
      <c r="E294" s="127">
        <f>E265+E270+E280+E290+E275+E285</f>
        <v>0</v>
      </c>
      <c r="F294" s="127">
        <f>F280+F270+F290+F265+F275+F285</f>
        <v>0</v>
      </c>
      <c r="G294" s="127">
        <f>G280+G270+G290+G265+G275+G285</f>
        <v>0</v>
      </c>
      <c r="H294" s="127">
        <f>H280+H270+H290+H265+H275+H285</f>
        <v>0</v>
      </c>
      <c r="I294" s="127">
        <f>I280+I270+I290+I265+I275+I285</f>
        <v>0</v>
      </c>
      <c r="J294" s="127">
        <f>J280+J270+J290+J265+J275+J285</f>
        <v>0</v>
      </c>
      <c r="K294" s="127">
        <f>K280+K270+K290+K265+K275+K285</f>
        <v>0</v>
      </c>
      <c r="L294" s="127">
        <f>L280+L270+L290+L265+L275+L285</f>
        <v>0</v>
      </c>
      <c r="M294" s="127">
        <f>M280+M270+M290+M265+M275+M285</f>
        <v>0</v>
      </c>
      <c r="N294" s="127">
        <f>N280+N270+N290+N265+N275+N285</f>
        <v>0</v>
      </c>
      <c r="O294" s="127">
        <f>O280+O270+O290+O265+O275+O285</f>
        <v>0</v>
      </c>
      <c r="P294" s="127">
        <f>P280+P270+P290+P265+P275+P285</f>
        <v>0</v>
      </c>
      <c r="Q294" s="127">
        <f>Q280+Q270+Q290+Q265+Q275+Q285</f>
        <v>0</v>
      </c>
      <c r="R294" s="127">
        <f>R280+R270+R290+R265+R275+R285</f>
        <v>0</v>
      </c>
      <c r="S294" s="127">
        <f>S280+S270+S290+S265+S275+S285</f>
        <v>0</v>
      </c>
      <c r="T294" s="127">
        <f>T280+T270+T290+T265+T275+T285</f>
        <v>0</v>
      </c>
      <c r="U294" s="127">
        <f>U280+U270+U290+U265+U275+U285</f>
        <v>0</v>
      </c>
      <c r="V294" s="127">
        <f>V280+V270+V290+V265+V275+V285</f>
        <v>0</v>
      </c>
      <c r="W294" s="127">
        <f>W280+W270+W290+W265+W275+W285</f>
        <v>0</v>
      </c>
      <c r="X294" s="127">
        <f>X280+X270+X290+X265+X275+X285</f>
        <v>0</v>
      </c>
      <c r="Y294" s="127">
        <f>Y280+Y270+Y290+Y265+Y275+Y285</f>
        <v>0</v>
      </c>
      <c r="FQ294"/>
      <c r="FR294"/>
      <c r="FS294"/>
      <c r="FT294"/>
      <c r="FU294"/>
      <c r="FV294"/>
      <c r="FW294"/>
      <c r="FX294"/>
    </row>
    <row r="295" spans="1:180" ht="12.75">
      <c r="A295" s="132"/>
      <c r="B295" s="124"/>
      <c r="C295" s="81" t="s">
        <v>9</v>
      </c>
      <c r="D295" s="125"/>
      <c r="E295" s="126">
        <f>E266+E271+E281+E291+E276+E286</f>
        <v>-128494.31000000001</v>
      </c>
      <c r="F295" s="126">
        <f>F281+F271+F291+F266+F276+F286</f>
        <v>-128494.31000000001</v>
      </c>
      <c r="G295" s="126">
        <f>G281+G271+G291+G266+G276+G286</f>
        <v>0</v>
      </c>
      <c r="H295" s="126">
        <f>H281+H271+H291+H266+H276+H286</f>
        <v>0</v>
      </c>
      <c r="I295" s="126">
        <f>I281+I271+I291+I266+I276+I286</f>
        <v>0</v>
      </c>
      <c r="J295" s="126">
        <f>J281+J271+J291+J266+J276+J286</f>
        <v>0</v>
      </c>
      <c r="K295" s="126">
        <f>K281+K271+K291+K266+K276+K286</f>
        <v>0</v>
      </c>
      <c r="L295" s="126">
        <f>L281+L271+L291+L266+L276+L286</f>
        <v>0</v>
      </c>
      <c r="M295" s="126">
        <f>M281+M271+M291+M266+M276+M286</f>
        <v>0</v>
      </c>
      <c r="N295" s="126">
        <f>N281+N271+N291+N266+N276+N286</f>
        <v>0</v>
      </c>
      <c r="O295" s="126">
        <f>O281+O271+O291+O266+O276+O286</f>
        <v>0</v>
      </c>
      <c r="P295" s="126">
        <f>P281+P271+P291+P266+P276+P286</f>
        <v>0</v>
      </c>
      <c r="Q295" s="126">
        <f>Q281+Q271+Q291+Q266+Q276+Q286</f>
        <v>0</v>
      </c>
      <c r="R295" s="126">
        <f>R281+R271+R291+R266+R276+R286</f>
        <v>0</v>
      </c>
      <c r="S295" s="126">
        <f>S281+S271+S291+S266+S276+S286</f>
        <v>0</v>
      </c>
      <c r="T295" s="126">
        <f>T281+T271+T291+T266+T276+T286</f>
        <v>0</v>
      </c>
      <c r="U295" s="126">
        <f>U281+U271+U291+U266+U276+U286</f>
        <v>0</v>
      </c>
      <c r="V295" s="126">
        <f>V281+V271+V291+V266+V276+V286</f>
        <v>0</v>
      </c>
      <c r="W295" s="126">
        <f>W281+W271+W291+W266+W276+W286</f>
        <v>0</v>
      </c>
      <c r="X295" s="126">
        <f>X281+X271+X291+X266+X276+X286</f>
        <v>0</v>
      </c>
      <c r="Y295" s="126">
        <f>Y281+Y271+Y291+Y266+Y276+Y286</f>
        <v>0</v>
      </c>
      <c r="FQ295"/>
      <c r="FR295"/>
      <c r="FS295"/>
      <c r="FT295"/>
      <c r="FU295"/>
      <c r="FV295"/>
      <c r="FW295"/>
      <c r="FX295"/>
    </row>
    <row r="296" spans="1:180" ht="12.75">
      <c r="A296" s="132"/>
      <c r="B296" s="124"/>
      <c r="C296" s="128" t="s">
        <v>38</v>
      </c>
      <c r="D296" s="129"/>
      <c r="E296" s="130">
        <f>E293/E292</f>
        <v>0.20378273990017534</v>
      </c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FQ296"/>
      <c r="FR296"/>
      <c r="FS296"/>
      <c r="FT296"/>
      <c r="FU296"/>
      <c r="FV296"/>
      <c r="FW296"/>
      <c r="FX296"/>
    </row>
    <row r="297" spans="1:256" s="34" customFormat="1" ht="8.25" customHeight="1">
      <c r="A297" s="35"/>
      <c r="B297" s="134"/>
      <c r="C297" s="135"/>
      <c r="D297" s="136"/>
      <c r="E297" s="137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  <c r="GS297" s="35"/>
      <c r="GT297" s="35"/>
      <c r="GU297" s="35"/>
      <c r="GV297" s="35"/>
      <c r="GW297" s="35"/>
      <c r="GX297" s="35"/>
      <c r="GY297" s="35"/>
      <c r="GZ297" s="35"/>
      <c r="HA297" s="35"/>
      <c r="HB297" s="35"/>
      <c r="HC297" s="35"/>
      <c r="HD297" s="35"/>
      <c r="HE297" s="35"/>
      <c r="HF297" s="35"/>
      <c r="HG297" s="35"/>
      <c r="HH297" s="35"/>
      <c r="HI297" s="35"/>
      <c r="HJ297" s="35"/>
      <c r="HK297" s="35"/>
      <c r="HL297" s="35"/>
      <c r="HM297" s="35"/>
      <c r="HN297" s="35"/>
      <c r="HO297" s="35"/>
      <c r="HP297" s="35"/>
      <c r="HQ297" s="35"/>
      <c r="HR297" s="35"/>
      <c r="HS297" s="35"/>
      <c r="HT297" s="35"/>
      <c r="HU297" s="35"/>
      <c r="HV297" s="35"/>
      <c r="HW297" s="35"/>
      <c r="HX297" s="35"/>
      <c r="HY297" s="35"/>
      <c r="HZ297" s="35"/>
      <c r="IA297" s="35"/>
      <c r="IB297" s="35"/>
      <c r="IC297" s="35"/>
      <c r="ID297" s="35"/>
      <c r="IE297" s="35"/>
      <c r="IF297" s="35"/>
      <c r="IG297" s="35"/>
      <c r="IH297" s="35"/>
      <c r="II297" s="35"/>
      <c r="IJ297" s="35"/>
      <c r="IK297" s="35"/>
      <c r="IL297" s="35"/>
      <c r="IM297" s="35"/>
      <c r="IN297" s="35"/>
      <c r="IO297" s="35"/>
      <c r="IP297" s="35"/>
      <c r="IQ297" s="35"/>
      <c r="IR297" s="35"/>
      <c r="IS297" s="35"/>
      <c r="IT297" s="35"/>
      <c r="IU297" s="35"/>
      <c r="IV297" s="35"/>
    </row>
    <row r="298" spans="1:25" ht="12.75">
      <c r="A298" s="132" t="s">
        <v>55</v>
      </c>
      <c r="B298" s="16" t="s">
        <v>34</v>
      </c>
      <c r="C298" s="17" t="s">
        <v>6</v>
      </c>
      <c r="D298" s="110"/>
      <c r="E298" s="75">
        <v>24818.14</v>
      </c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</row>
    <row r="299" spans="1:25" ht="12.75">
      <c r="A299" s="132"/>
      <c r="B299" s="16"/>
      <c r="C299" s="17" t="s">
        <v>7</v>
      </c>
      <c r="D299" s="112"/>
      <c r="E299" s="75">
        <f>SUM(F299:Y299)</f>
        <v>6332.61</v>
      </c>
      <c r="F299" s="111">
        <v>6332.61</v>
      </c>
      <c r="G299" s="111">
        <v>0</v>
      </c>
      <c r="H299" s="111">
        <v>0</v>
      </c>
      <c r="I299" s="111">
        <v>0</v>
      </c>
      <c r="J299" s="111">
        <v>0</v>
      </c>
      <c r="K299" s="111">
        <v>0</v>
      </c>
      <c r="L299" s="111">
        <v>0</v>
      </c>
      <c r="M299" s="111">
        <v>0</v>
      </c>
      <c r="N299" s="111">
        <v>0</v>
      </c>
      <c r="O299" s="111">
        <v>0</v>
      </c>
      <c r="P299" s="111">
        <v>0</v>
      </c>
      <c r="Q299" s="111">
        <v>0</v>
      </c>
      <c r="R299" s="111">
        <v>0</v>
      </c>
      <c r="S299" s="111">
        <v>0</v>
      </c>
      <c r="T299" s="111">
        <v>0</v>
      </c>
      <c r="U299" s="111">
        <v>0</v>
      </c>
      <c r="V299" s="111">
        <v>0</v>
      </c>
      <c r="W299" s="111">
        <v>0</v>
      </c>
      <c r="X299" s="111">
        <v>0</v>
      </c>
      <c r="Y299" s="111">
        <v>0</v>
      </c>
    </row>
    <row r="300" spans="1:25" ht="12.75">
      <c r="A300" s="132"/>
      <c r="B300" s="16"/>
      <c r="C300" s="21" t="s">
        <v>8</v>
      </c>
      <c r="D300" s="22"/>
      <c r="E300" s="113">
        <f>SUM(F300:Y300)</f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14">
        <v>0</v>
      </c>
      <c r="O300" s="114">
        <v>0</v>
      </c>
      <c r="P300" s="114">
        <v>0</v>
      </c>
      <c r="Q300" s="114">
        <v>0</v>
      </c>
      <c r="R300" s="114">
        <v>0</v>
      </c>
      <c r="S300" s="114">
        <v>0</v>
      </c>
      <c r="T300" s="114">
        <v>0</v>
      </c>
      <c r="U300" s="114">
        <v>0</v>
      </c>
      <c r="V300" s="114">
        <v>0</v>
      </c>
      <c r="W300" s="114">
        <v>0</v>
      </c>
      <c r="X300" s="114">
        <v>0</v>
      </c>
      <c r="Y300" s="114">
        <v>0</v>
      </c>
    </row>
    <row r="301" spans="1:25" ht="12.75">
      <c r="A301" s="132"/>
      <c r="B301" s="16"/>
      <c r="C301" s="17" t="s">
        <v>9</v>
      </c>
      <c r="D301" s="25">
        <v>0</v>
      </c>
      <c r="E301" s="75">
        <f>SUM(F301:Y301)</f>
        <v>-6332.61</v>
      </c>
      <c r="F301" s="115">
        <f>F300-F299</f>
        <v>-6332.61</v>
      </c>
      <c r="G301" s="115">
        <f>G300-G299</f>
        <v>0</v>
      </c>
      <c r="H301" s="115">
        <f>H300-H299</f>
        <v>0</v>
      </c>
      <c r="I301" s="115">
        <f>I300-I299</f>
        <v>0</v>
      </c>
      <c r="J301" s="115">
        <f>J300-J299</f>
        <v>0</v>
      </c>
      <c r="K301" s="115">
        <f>K300-K299</f>
        <v>0</v>
      </c>
      <c r="L301" s="115">
        <f>L300-L299</f>
        <v>0</v>
      </c>
      <c r="M301" s="115">
        <f>M300-M299</f>
        <v>0</v>
      </c>
      <c r="N301" s="115">
        <f>N300-N299</f>
        <v>0</v>
      </c>
      <c r="O301" s="115">
        <f>O300-O299</f>
        <v>0</v>
      </c>
      <c r="P301" s="115">
        <f>P300-P299</f>
        <v>0</v>
      </c>
      <c r="Q301" s="115">
        <f>Q300-Q299</f>
        <v>0</v>
      </c>
      <c r="R301" s="115">
        <f>R300-R299</f>
        <v>0</v>
      </c>
      <c r="S301" s="115">
        <f>S300-S299</f>
        <v>0</v>
      </c>
      <c r="T301" s="115">
        <f>T300-T299</f>
        <v>0</v>
      </c>
      <c r="U301" s="115">
        <f>U300-U299</f>
        <v>0</v>
      </c>
      <c r="V301" s="115">
        <f>V300-V299</f>
        <v>0</v>
      </c>
      <c r="W301" s="115">
        <f>W300-W299</f>
        <v>0</v>
      </c>
      <c r="X301" s="115">
        <f>X300-X299</f>
        <v>0</v>
      </c>
      <c r="Y301" s="115">
        <f>Y300-Y299</f>
        <v>0</v>
      </c>
    </row>
    <row r="302" spans="1:25" ht="7.5" customHeight="1">
      <c r="A302" s="132"/>
      <c r="B302" s="38"/>
      <c r="C302" s="26"/>
      <c r="D302" s="116"/>
      <c r="E302" s="117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</row>
    <row r="303" spans="1:25" ht="12" customHeight="1">
      <c r="A303" s="132"/>
      <c r="B303" s="16" t="s">
        <v>35</v>
      </c>
      <c r="C303" s="17" t="s">
        <v>6</v>
      </c>
      <c r="D303" s="110"/>
      <c r="E303" s="75">
        <v>165990.13</v>
      </c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</row>
    <row r="304" spans="1:25" ht="12.75">
      <c r="A304" s="132"/>
      <c r="B304" s="16"/>
      <c r="C304" s="17" t="s">
        <v>7</v>
      </c>
      <c r="D304" s="112"/>
      <c r="E304" s="75">
        <f>SUM(F304:Y304)</f>
        <v>43524.13</v>
      </c>
      <c r="F304" s="111">
        <v>43524.13</v>
      </c>
      <c r="G304" s="111">
        <v>0</v>
      </c>
      <c r="H304" s="111">
        <v>0</v>
      </c>
      <c r="I304" s="111">
        <v>0</v>
      </c>
      <c r="J304" s="111">
        <v>0</v>
      </c>
      <c r="K304" s="111">
        <v>0</v>
      </c>
      <c r="L304" s="111">
        <v>0</v>
      </c>
      <c r="M304" s="111">
        <v>0</v>
      </c>
      <c r="N304" s="111">
        <v>0</v>
      </c>
      <c r="O304" s="111">
        <v>0</v>
      </c>
      <c r="P304" s="111">
        <v>0</v>
      </c>
      <c r="Q304" s="111">
        <v>0</v>
      </c>
      <c r="R304" s="111">
        <v>0</v>
      </c>
      <c r="S304" s="111">
        <v>0</v>
      </c>
      <c r="T304" s="111">
        <v>0</v>
      </c>
      <c r="U304" s="111">
        <v>0</v>
      </c>
      <c r="V304" s="111">
        <v>0</v>
      </c>
      <c r="W304" s="111">
        <v>0</v>
      </c>
      <c r="X304" s="111">
        <v>0</v>
      </c>
      <c r="Y304" s="111">
        <v>0</v>
      </c>
    </row>
    <row r="305" spans="1:25" ht="12.75">
      <c r="A305" s="132"/>
      <c r="B305" s="16"/>
      <c r="C305" s="21" t="s">
        <v>8</v>
      </c>
      <c r="D305" s="22"/>
      <c r="E305" s="113">
        <f>SUM(F305:Y305)</f>
        <v>0</v>
      </c>
      <c r="F305" s="114">
        <v>0</v>
      </c>
      <c r="G305" s="114">
        <v>0</v>
      </c>
      <c r="H305" s="114">
        <v>0</v>
      </c>
      <c r="I305" s="114">
        <v>0</v>
      </c>
      <c r="J305" s="114">
        <v>0</v>
      </c>
      <c r="K305" s="114">
        <v>0</v>
      </c>
      <c r="L305" s="114">
        <v>0</v>
      </c>
      <c r="M305" s="114">
        <v>0</v>
      </c>
      <c r="N305" s="114">
        <v>0</v>
      </c>
      <c r="O305" s="114">
        <v>0</v>
      </c>
      <c r="P305" s="114">
        <v>0</v>
      </c>
      <c r="Q305" s="114">
        <v>0</v>
      </c>
      <c r="R305" s="114">
        <v>0</v>
      </c>
      <c r="S305" s="114">
        <v>0</v>
      </c>
      <c r="T305" s="114">
        <v>0</v>
      </c>
      <c r="U305" s="114">
        <v>0</v>
      </c>
      <c r="V305" s="114">
        <v>0</v>
      </c>
      <c r="W305" s="114">
        <v>0</v>
      </c>
      <c r="X305" s="114">
        <v>0</v>
      </c>
      <c r="Y305" s="114">
        <v>0</v>
      </c>
    </row>
    <row r="306" spans="1:25" ht="12.75">
      <c r="A306" s="132"/>
      <c r="B306" s="16"/>
      <c r="C306" s="17" t="s">
        <v>9</v>
      </c>
      <c r="D306" s="25">
        <v>0</v>
      </c>
      <c r="E306" s="75">
        <f>SUM(F306:Y306)</f>
        <v>-43524.13</v>
      </c>
      <c r="F306" s="115">
        <f>F305-F304</f>
        <v>-43524.13</v>
      </c>
      <c r="G306" s="115">
        <f>G305-G304</f>
        <v>0</v>
      </c>
      <c r="H306" s="115">
        <f>H305-H304</f>
        <v>0</v>
      </c>
      <c r="I306" s="115">
        <f>I305-I304</f>
        <v>0</v>
      </c>
      <c r="J306" s="115">
        <f>J305-J304</f>
        <v>0</v>
      </c>
      <c r="K306" s="115">
        <f>K305-K304</f>
        <v>0</v>
      </c>
      <c r="L306" s="115">
        <f>L305-L304</f>
        <v>0</v>
      </c>
      <c r="M306" s="115">
        <f>M305-M304</f>
        <v>0</v>
      </c>
      <c r="N306" s="115">
        <f>N305-N304</f>
        <v>0</v>
      </c>
      <c r="O306" s="115">
        <f>O305-O304</f>
        <v>0</v>
      </c>
      <c r="P306" s="115">
        <f>P305-P304</f>
        <v>0</v>
      </c>
      <c r="Q306" s="115">
        <f>Q305-Q304</f>
        <v>0</v>
      </c>
      <c r="R306" s="115">
        <f>R305-R304</f>
        <v>0</v>
      </c>
      <c r="S306" s="115">
        <f>S305-S304</f>
        <v>0</v>
      </c>
      <c r="T306" s="115">
        <f>T305-T304</f>
        <v>0</v>
      </c>
      <c r="U306" s="115">
        <f>U305-U304</f>
        <v>0</v>
      </c>
      <c r="V306" s="115">
        <f>V305-V304</f>
        <v>0</v>
      </c>
      <c r="W306" s="115">
        <f>W305-W304</f>
        <v>0</v>
      </c>
      <c r="X306" s="115">
        <f>X305-X304</f>
        <v>0</v>
      </c>
      <c r="Y306" s="115">
        <f>Y305-Y304</f>
        <v>0</v>
      </c>
    </row>
    <row r="307" spans="1:25" ht="7.5" customHeight="1">
      <c r="A307" s="132"/>
      <c r="B307" s="38"/>
      <c r="C307" s="121"/>
      <c r="D307" s="122"/>
      <c r="E307" s="117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</row>
    <row r="308" spans="1:25" ht="12.75">
      <c r="A308" s="132"/>
      <c r="B308" s="16" t="s">
        <v>20</v>
      </c>
      <c r="C308" s="17" t="s">
        <v>6</v>
      </c>
      <c r="D308" s="110"/>
      <c r="E308" s="75">
        <v>30448.15</v>
      </c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</row>
    <row r="309" spans="1:25" ht="12.75">
      <c r="A309" s="132"/>
      <c r="B309" s="16"/>
      <c r="C309" s="17" t="s">
        <v>7</v>
      </c>
      <c r="D309" s="112"/>
      <c r="E309" s="75">
        <f>SUM(F309:Y309)</f>
        <v>9440.53</v>
      </c>
      <c r="F309" s="111">
        <v>9440.53</v>
      </c>
      <c r="G309" s="111">
        <v>0</v>
      </c>
      <c r="H309" s="111">
        <v>0</v>
      </c>
      <c r="I309" s="111">
        <v>0</v>
      </c>
      <c r="J309" s="111">
        <v>0</v>
      </c>
      <c r="K309" s="111">
        <v>0</v>
      </c>
      <c r="L309" s="111">
        <v>0</v>
      </c>
      <c r="M309" s="111">
        <v>0</v>
      </c>
      <c r="N309" s="111">
        <v>0</v>
      </c>
      <c r="O309" s="111">
        <v>0</v>
      </c>
      <c r="P309" s="111">
        <v>0</v>
      </c>
      <c r="Q309" s="111">
        <v>0</v>
      </c>
      <c r="R309" s="111">
        <v>0</v>
      </c>
      <c r="S309" s="111">
        <v>0</v>
      </c>
      <c r="T309" s="111">
        <v>0</v>
      </c>
      <c r="U309" s="111">
        <v>0</v>
      </c>
      <c r="V309" s="111">
        <v>0</v>
      </c>
      <c r="W309" s="111">
        <v>0</v>
      </c>
      <c r="X309" s="111">
        <v>0</v>
      </c>
      <c r="Y309" s="111">
        <v>0</v>
      </c>
    </row>
    <row r="310" spans="1:25" ht="12.75">
      <c r="A310" s="132"/>
      <c r="B310" s="16"/>
      <c r="C310" s="21" t="s">
        <v>8</v>
      </c>
      <c r="D310" s="22"/>
      <c r="E310" s="113">
        <f>SUM(F310:Y310)</f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14">
        <v>0</v>
      </c>
      <c r="L310" s="114">
        <v>0</v>
      </c>
      <c r="M310" s="114">
        <v>0</v>
      </c>
      <c r="N310" s="114">
        <v>0</v>
      </c>
      <c r="O310" s="114">
        <v>0</v>
      </c>
      <c r="P310" s="114">
        <v>0</v>
      </c>
      <c r="Q310" s="114">
        <v>0</v>
      </c>
      <c r="R310" s="114">
        <v>0</v>
      </c>
      <c r="S310" s="114">
        <v>0</v>
      </c>
      <c r="T310" s="114">
        <v>0</v>
      </c>
      <c r="U310" s="114">
        <v>0</v>
      </c>
      <c r="V310" s="114">
        <v>0</v>
      </c>
      <c r="W310" s="114">
        <v>0</v>
      </c>
      <c r="X310" s="114">
        <v>0</v>
      </c>
      <c r="Y310" s="114">
        <v>0</v>
      </c>
    </row>
    <row r="311" spans="1:25" ht="12.75">
      <c r="A311" s="132"/>
      <c r="B311" s="16"/>
      <c r="C311" s="17" t="s">
        <v>9</v>
      </c>
      <c r="D311" s="25">
        <v>0</v>
      </c>
      <c r="E311" s="75">
        <f>SUM(F311:Y311)</f>
        <v>-9440.53</v>
      </c>
      <c r="F311" s="115">
        <f>F310-F309</f>
        <v>-9440.53</v>
      </c>
      <c r="G311" s="115">
        <f>G310-G309</f>
        <v>0</v>
      </c>
      <c r="H311" s="115">
        <f>H310-H309</f>
        <v>0</v>
      </c>
      <c r="I311" s="115">
        <f>I310-I309</f>
        <v>0</v>
      </c>
      <c r="J311" s="115">
        <f>J310-J309</f>
        <v>0</v>
      </c>
      <c r="K311" s="115">
        <f>K310-K309</f>
        <v>0</v>
      </c>
      <c r="L311" s="115">
        <f>L310-L309</f>
        <v>0</v>
      </c>
      <c r="M311" s="115">
        <f>M310-M309</f>
        <v>0</v>
      </c>
      <c r="N311" s="115">
        <f>N310-N309</f>
        <v>0</v>
      </c>
      <c r="O311" s="115">
        <f>O310-O309</f>
        <v>0</v>
      </c>
      <c r="P311" s="115">
        <f>P310-P309</f>
        <v>0</v>
      </c>
      <c r="Q311" s="115">
        <f>Q310-Q309</f>
        <v>0</v>
      </c>
      <c r="R311" s="115">
        <f>R310-R309</f>
        <v>0</v>
      </c>
      <c r="S311" s="115">
        <f>S310-S309</f>
        <v>0</v>
      </c>
      <c r="T311" s="115">
        <f>T310-T309</f>
        <v>0</v>
      </c>
      <c r="U311" s="115">
        <f>U310-U309</f>
        <v>0</v>
      </c>
      <c r="V311" s="115">
        <f>V310-V309</f>
        <v>0</v>
      </c>
      <c r="W311" s="115">
        <f>W310-W309</f>
        <v>0</v>
      </c>
      <c r="X311" s="115">
        <f>X310-X309</f>
        <v>0</v>
      </c>
      <c r="Y311" s="115">
        <f>Y310-Y309</f>
        <v>0</v>
      </c>
    </row>
    <row r="312" spans="1:25" ht="7.5" customHeight="1">
      <c r="A312" s="132"/>
      <c r="B312" s="38"/>
      <c r="C312" s="121"/>
      <c r="D312" s="120"/>
      <c r="E312" s="117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</row>
    <row r="313" spans="1:25" ht="12.75">
      <c r="A313" s="132"/>
      <c r="B313" s="16" t="s">
        <v>24</v>
      </c>
      <c r="C313" s="17" t="s">
        <v>6</v>
      </c>
      <c r="D313" s="110"/>
      <c r="E313" s="75">
        <v>549.59</v>
      </c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</row>
    <row r="314" spans="1:25" ht="12.75">
      <c r="A314" s="132"/>
      <c r="B314" s="16"/>
      <c r="C314" s="17" t="s">
        <v>7</v>
      </c>
      <c r="D314" s="112"/>
      <c r="E314" s="75">
        <f>SUM(F314:Y314)</f>
        <v>25611.72</v>
      </c>
      <c r="F314" s="111">
        <v>25611.72</v>
      </c>
      <c r="G314" s="111">
        <v>0</v>
      </c>
      <c r="H314" s="111">
        <v>0</v>
      </c>
      <c r="I314" s="111">
        <v>0</v>
      </c>
      <c r="J314" s="111">
        <v>0</v>
      </c>
      <c r="K314" s="111">
        <v>0</v>
      </c>
      <c r="L314" s="111">
        <v>0</v>
      </c>
      <c r="M314" s="111">
        <v>0</v>
      </c>
      <c r="N314" s="111">
        <v>0</v>
      </c>
      <c r="O314" s="111">
        <v>0</v>
      </c>
      <c r="P314" s="111">
        <v>0</v>
      </c>
      <c r="Q314" s="111">
        <v>0</v>
      </c>
      <c r="R314" s="111">
        <v>0</v>
      </c>
      <c r="S314" s="111">
        <v>0</v>
      </c>
      <c r="T314" s="111">
        <v>0</v>
      </c>
      <c r="U314" s="111">
        <v>0</v>
      </c>
      <c r="V314" s="111">
        <v>0</v>
      </c>
      <c r="W314" s="111">
        <v>0</v>
      </c>
      <c r="X314" s="111">
        <v>0</v>
      </c>
      <c r="Y314" s="111">
        <v>0</v>
      </c>
    </row>
    <row r="315" spans="1:25" ht="12.75">
      <c r="A315" s="132"/>
      <c r="B315" s="16"/>
      <c r="C315" s="21" t="s">
        <v>8</v>
      </c>
      <c r="D315" s="22"/>
      <c r="E315" s="113">
        <f>SUM(F315:Y315)</f>
        <v>0</v>
      </c>
      <c r="F315" s="114"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4">
        <v>0</v>
      </c>
      <c r="O315" s="114">
        <v>0</v>
      </c>
      <c r="P315" s="114">
        <v>0</v>
      </c>
      <c r="Q315" s="114">
        <v>0</v>
      </c>
      <c r="R315" s="114">
        <v>0</v>
      </c>
      <c r="S315" s="114">
        <v>0</v>
      </c>
      <c r="T315" s="114">
        <v>0</v>
      </c>
      <c r="U315" s="114">
        <v>0</v>
      </c>
      <c r="V315" s="114">
        <v>0</v>
      </c>
      <c r="W315" s="114">
        <v>0</v>
      </c>
      <c r="X315" s="114">
        <v>0</v>
      </c>
      <c r="Y315" s="114">
        <v>0</v>
      </c>
    </row>
    <row r="316" spans="1:25" ht="12.75">
      <c r="A316" s="132"/>
      <c r="B316" s="16"/>
      <c r="C316" s="17" t="s">
        <v>9</v>
      </c>
      <c r="D316" s="25">
        <v>0</v>
      </c>
      <c r="E316" s="75">
        <f>SUM(F316:Y316)</f>
        <v>-25611.72</v>
      </c>
      <c r="F316" s="115">
        <f>F315-F314</f>
        <v>-25611.72</v>
      </c>
      <c r="G316" s="115">
        <f>G315-G314</f>
        <v>0</v>
      </c>
      <c r="H316" s="115">
        <f>H315-H314</f>
        <v>0</v>
      </c>
      <c r="I316" s="115">
        <f>I315-I314</f>
        <v>0</v>
      </c>
      <c r="J316" s="115">
        <f>J315-J314</f>
        <v>0</v>
      </c>
      <c r="K316" s="115">
        <f>K315-K314</f>
        <v>0</v>
      </c>
      <c r="L316" s="115">
        <f>L315-L314</f>
        <v>0</v>
      </c>
      <c r="M316" s="115">
        <f>M315-M314</f>
        <v>0</v>
      </c>
      <c r="N316" s="115">
        <f>N315-N314</f>
        <v>0</v>
      </c>
      <c r="O316" s="115">
        <f>O315-O314</f>
        <v>0</v>
      </c>
      <c r="P316" s="115">
        <f>P315-P314</f>
        <v>0</v>
      </c>
      <c r="Q316" s="115">
        <f>Q315-Q314</f>
        <v>0</v>
      </c>
      <c r="R316" s="115">
        <f>R315-R314</f>
        <v>0</v>
      </c>
      <c r="S316" s="115">
        <f>S315-S314</f>
        <v>0</v>
      </c>
      <c r="T316" s="115">
        <f>T315-T314</f>
        <v>0</v>
      </c>
      <c r="U316" s="115">
        <f>U315-U314</f>
        <v>0</v>
      </c>
      <c r="V316" s="115">
        <f>V315-V314</f>
        <v>0</v>
      </c>
      <c r="W316" s="115">
        <f>W315-W314</f>
        <v>0</v>
      </c>
      <c r="X316" s="115">
        <f>X315-X314</f>
        <v>0</v>
      </c>
      <c r="Y316" s="115">
        <f>Y315-Y314</f>
        <v>0</v>
      </c>
    </row>
    <row r="317" spans="1:25" ht="7.5" customHeight="1">
      <c r="A317" s="132"/>
      <c r="B317" s="38"/>
      <c r="C317" s="121"/>
      <c r="D317" s="120"/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</row>
    <row r="318" spans="1:25" ht="12.75" customHeight="1">
      <c r="A318" s="132"/>
      <c r="B318" s="133" t="s">
        <v>36</v>
      </c>
      <c r="C318" s="17" t="s">
        <v>6</v>
      </c>
      <c r="D318" s="110"/>
      <c r="E318" s="75">
        <v>147296.57</v>
      </c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</row>
    <row r="319" spans="1:25" ht="12.75">
      <c r="A319" s="132"/>
      <c r="B319" s="133"/>
      <c r="C319" s="17" t="s">
        <v>7</v>
      </c>
      <c r="D319" s="112"/>
      <c r="E319" s="75">
        <f>SUM(F319:Y319)</f>
        <v>12626.98</v>
      </c>
      <c r="F319" s="111">
        <v>12626.98</v>
      </c>
      <c r="G319" s="111">
        <v>0</v>
      </c>
      <c r="H319" s="111">
        <v>0</v>
      </c>
      <c r="I319" s="111">
        <v>0</v>
      </c>
      <c r="J319" s="111">
        <v>0</v>
      </c>
      <c r="K319" s="111">
        <v>0</v>
      </c>
      <c r="L319" s="111">
        <v>0</v>
      </c>
      <c r="M319" s="111">
        <v>0</v>
      </c>
      <c r="N319" s="111">
        <v>0</v>
      </c>
      <c r="O319" s="111">
        <v>0</v>
      </c>
      <c r="P319" s="111">
        <v>0</v>
      </c>
      <c r="Q319" s="111">
        <v>0</v>
      </c>
      <c r="R319" s="111">
        <v>0</v>
      </c>
      <c r="S319" s="111">
        <v>0</v>
      </c>
      <c r="T319" s="111">
        <v>0</v>
      </c>
      <c r="U319" s="111">
        <v>0</v>
      </c>
      <c r="V319" s="111">
        <v>0</v>
      </c>
      <c r="W319" s="111">
        <v>0</v>
      </c>
      <c r="X319" s="111">
        <v>0</v>
      </c>
      <c r="Y319" s="111">
        <v>0</v>
      </c>
    </row>
    <row r="320" spans="1:25" ht="12.75">
      <c r="A320" s="132"/>
      <c r="B320" s="133"/>
      <c r="C320" s="21" t="s">
        <v>8</v>
      </c>
      <c r="D320" s="22"/>
      <c r="E320" s="113">
        <f>SUM(F320:Y320)</f>
        <v>0</v>
      </c>
      <c r="F320" s="114">
        <v>0</v>
      </c>
      <c r="G320" s="114">
        <v>0</v>
      </c>
      <c r="H320" s="114">
        <v>0</v>
      </c>
      <c r="I320" s="114">
        <v>0</v>
      </c>
      <c r="J320" s="114">
        <v>0</v>
      </c>
      <c r="K320" s="114">
        <v>0</v>
      </c>
      <c r="L320" s="114">
        <v>0</v>
      </c>
      <c r="M320" s="114">
        <v>0</v>
      </c>
      <c r="N320" s="114">
        <v>0</v>
      </c>
      <c r="O320" s="114">
        <v>0</v>
      </c>
      <c r="P320" s="114">
        <v>0</v>
      </c>
      <c r="Q320" s="114">
        <v>0</v>
      </c>
      <c r="R320" s="114">
        <v>0</v>
      </c>
      <c r="S320" s="114">
        <v>0</v>
      </c>
      <c r="T320" s="114">
        <v>0</v>
      </c>
      <c r="U320" s="114">
        <v>0</v>
      </c>
      <c r="V320" s="114">
        <v>0</v>
      </c>
      <c r="W320" s="114">
        <v>0</v>
      </c>
      <c r="X320" s="114">
        <v>0</v>
      </c>
      <c r="Y320" s="114">
        <v>0</v>
      </c>
    </row>
    <row r="321" spans="1:25" ht="12.75">
      <c r="A321" s="132"/>
      <c r="B321" s="133"/>
      <c r="C321" s="17" t="s">
        <v>9</v>
      </c>
      <c r="D321" s="25">
        <v>0</v>
      </c>
      <c r="E321" s="75">
        <f>SUM(F321:Y321)</f>
        <v>-12626.98</v>
      </c>
      <c r="F321" s="115">
        <f>F320-F319</f>
        <v>-12626.98</v>
      </c>
      <c r="G321" s="115">
        <f>G320-G319</f>
        <v>0</v>
      </c>
      <c r="H321" s="115">
        <f>H320-H319</f>
        <v>0</v>
      </c>
      <c r="I321" s="115">
        <f>I320-I319</f>
        <v>0</v>
      </c>
      <c r="J321" s="115">
        <f>J320-J319</f>
        <v>0</v>
      </c>
      <c r="K321" s="115">
        <f>K320-K319</f>
        <v>0</v>
      </c>
      <c r="L321" s="115">
        <f>L320-L319</f>
        <v>0</v>
      </c>
      <c r="M321" s="115">
        <f>M320-M319</f>
        <v>0</v>
      </c>
      <c r="N321" s="115">
        <f>N320-N319</f>
        <v>0</v>
      </c>
      <c r="O321" s="115">
        <f>O320-O319</f>
        <v>0</v>
      </c>
      <c r="P321" s="115">
        <f>P320-P319</f>
        <v>0</v>
      </c>
      <c r="Q321" s="115">
        <f>Q320-Q319</f>
        <v>0</v>
      </c>
      <c r="R321" s="115">
        <f>R320-R319</f>
        <v>0</v>
      </c>
      <c r="S321" s="115">
        <f>S320-S319</f>
        <v>0</v>
      </c>
      <c r="T321" s="115">
        <f>T320-T319</f>
        <v>0</v>
      </c>
      <c r="U321" s="115">
        <f>U320-U319</f>
        <v>0</v>
      </c>
      <c r="V321" s="115">
        <f>V320-V319</f>
        <v>0</v>
      </c>
      <c r="W321" s="115">
        <f>W320-W319</f>
        <v>0</v>
      </c>
      <c r="X321" s="115">
        <f>X320-X319</f>
        <v>0</v>
      </c>
      <c r="Y321" s="115">
        <f>Y320-Y319</f>
        <v>0</v>
      </c>
    </row>
    <row r="322" spans="1:180" ht="12.75" customHeight="1">
      <c r="A322" s="132"/>
      <c r="B322" s="124" t="s">
        <v>56</v>
      </c>
      <c r="C322" s="81" t="s">
        <v>6</v>
      </c>
      <c r="D322" s="125"/>
      <c r="E322" s="126">
        <f>E298+E303+E308+E318+E313</f>
        <v>369102.58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FQ322"/>
      <c r="FR322"/>
      <c r="FS322"/>
      <c r="FT322"/>
      <c r="FU322"/>
      <c r="FV322"/>
      <c r="FW322"/>
      <c r="FX322"/>
    </row>
    <row r="323" spans="1:180" ht="12.75">
      <c r="A323" s="132"/>
      <c r="B323" s="124"/>
      <c r="C323" s="81" t="s">
        <v>30</v>
      </c>
      <c r="D323" s="125"/>
      <c r="E323" s="126">
        <f>E299+E304+E309+E319+E314</f>
        <v>97535.97</v>
      </c>
      <c r="F323" s="126">
        <f>F309+F304+F319+F299+F314</f>
        <v>97535.97</v>
      </c>
      <c r="G323" s="126">
        <f>G309+G304+G319+G299+G314</f>
        <v>0</v>
      </c>
      <c r="H323" s="126">
        <f>H309+H304+H319+H299+H314</f>
        <v>0</v>
      </c>
      <c r="I323" s="126">
        <f>I309+I304+I319+I299+I314</f>
        <v>0</v>
      </c>
      <c r="J323" s="126">
        <f>J309+J304+J319+J299+J314</f>
        <v>0</v>
      </c>
      <c r="K323" s="126">
        <f>K309+K304+K319+K299+K314</f>
        <v>0</v>
      </c>
      <c r="L323" s="126">
        <f>L309+L304+L319+L299+L314</f>
        <v>0</v>
      </c>
      <c r="M323" s="126">
        <f>M309+M304+M319+M299+M314</f>
        <v>0</v>
      </c>
      <c r="N323" s="126">
        <f>N309+N304+N319+N299+N314</f>
        <v>0</v>
      </c>
      <c r="O323" s="126">
        <f>O309+O304+O319+O299+O314</f>
        <v>0</v>
      </c>
      <c r="P323" s="126">
        <f>P309+P304+P319+P299+P314</f>
        <v>0</v>
      </c>
      <c r="Q323" s="126">
        <f>Q309+Q304+Q319+Q299+Q314</f>
        <v>0</v>
      </c>
      <c r="R323" s="126">
        <f>R309+R304+R319+R299+R314</f>
        <v>0</v>
      </c>
      <c r="S323" s="126">
        <f>S309+S304+S319+S299+S314</f>
        <v>0</v>
      </c>
      <c r="T323" s="126">
        <f>T309+T304+T319+T299+T314</f>
        <v>0</v>
      </c>
      <c r="U323" s="126">
        <f>U309+U304+U319+U299+U314</f>
        <v>0</v>
      </c>
      <c r="V323" s="126">
        <f>V309+V304+V319+V299+V314</f>
        <v>0</v>
      </c>
      <c r="W323" s="126">
        <f>W309+W304+W319+W299+W314</f>
        <v>0</v>
      </c>
      <c r="X323" s="126">
        <f>X309+X304+X319+X299+X314</f>
        <v>0</v>
      </c>
      <c r="Y323" s="126">
        <f>Y309+Y304+Y319+Y299+Y314</f>
        <v>0</v>
      </c>
      <c r="FQ323"/>
      <c r="FR323"/>
      <c r="FS323"/>
      <c r="FT323"/>
      <c r="FU323"/>
      <c r="FV323"/>
      <c r="FW323"/>
      <c r="FX323"/>
    </row>
    <row r="324" spans="1:180" ht="12.75">
      <c r="A324" s="132"/>
      <c r="B324" s="124"/>
      <c r="C324" s="81" t="s">
        <v>8</v>
      </c>
      <c r="D324" s="125"/>
      <c r="E324" s="127">
        <f>E300+E305+E310+E320+E315</f>
        <v>0</v>
      </c>
      <c r="F324" s="127">
        <f>F310+F305+F320+F300+F315</f>
        <v>0</v>
      </c>
      <c r="G324" s="127">
        <f>G310+G305+G320+G300+G315</f>
        <v>0</v>
      </c>
      <c r="H324" s="127">
        <f>H310+H305+H320+H300+H315</f>
        <v>0</v>
      </c>
      <c r="I324" s="127">
        <f>I310+I305+I320+I300+I315</f>
        <v>0</v>
      </c>
      <c r="J324" s="127">
        <f>J310+J305+J320+J300+J315</f>
        <v>0</v>
      </c>
      <c r="K324" s="127">
        <f>K310+K305+K320+K300+K315</f>
        <v>0</v>
      </c>
      <c r="L324" s="127">
        <f>L310+L305+L320+L300+L315</f>
        <v>0</v>
      </c>
      <c r="M324" s="127">
        <f>M310+M305+M320+M300+M315</f>
        <v>0</v>
      </c>
      <c r="N324" s="127">
        <f>N310+N305+N320+N300+N315</f>
        <v>0</v>
      </c>
      <c r="O324" s="127">
        <f>O310+O305+O320+O300+O315</f>
        <v>0</v>
      </c>
      <c r="P324" s="127">
        <f>P310+P305+P320+P300+P315</f>
        <v>0</v>
      </c>
      <c r="Q324" s="127">
        <f>Q310+Q305+Q320+Q300+Q315</f>
        <v>0</v>
      </c>
      <c r="R324" s="127">
        <f>R310+R305+R320+R300+R315</f>
        <v>0</v>
      </c>
      <c r="S324" s="127">
        <f>S310+S305+S320+S300+S315</f>
        <v>0</v>
      </c>
      <c r="T324" s="127">
        <f>T310+T305+T320+T300+T315</f>
        <v>0</v>
      </c>
      <c r="U324" s="127">
        <f>U310+U305+U320+U300+U315</f>
        <v>0</v>
      </c>
      <c r="V324" s="127">
        <f>V310+V305+V320+V300+V315</f>
        <v>0</v>
      </c>
      <c r="W324" s="127">
        <f>W310+W305+W320+W300+W315</f>
        <v>0</v>
      </c>
      <c r="X324" s="127">
        <f>X310+X305+X320+X300+X315</f>
        <v>0</v>
      </c>
      <c r="Y324" s="127">
        <f>Y310+Y305+Y320+Y300+Y315</f>
        <v>0</v>
      </c>
      <c r="FQ324"/>
      <c r="FR324"/>
      <c r="FS324"/>
      <c r="FT324"/>
      <c r="FU324"/>
      <c r="FV324"/>
      <c r="FW324"/>
      <c r="FX324"/>
    </row>
    <row r="325" spans="1:180" ht="12.75">
      <c r="A325" s="132"/>
      <c r="B325" s="124"/>
      <c r="C325" s="81" t="s">
        <v>9</v>
      </c>
      <c r="D325" s="125"/>
      <c r="E325" s="126">
        <f>E301+E306+E311+E321+E316</f>
        <v>-97535.97</v>
      </c>
      <c r="F325" s="126">
        <f>F311+F306+F321+F301+F316</f>
        <v>-97535.97</v>
      </c>
      <c r="G325" s="126">
        <f>G311+G306+G321+G301+G316</f>
        <v>0</v>
      </c>
      <c r="H325" s="126">
        <f>H311+H306+H321+H301+H316</f>
        <v>0</v>
      </c>
      <c r="I325" s="126">
        <f>I311+I306+I321+I301+I316</f>
        <v>0</v>
      </c>
      <c r="J325" s="126">
        <f>J311+J306+J321+J301+J316</f>
        <v>0</v>
      </c>
      <c r="K325" s="126">
        <f>K311+K306+K321+K301+K316</f>
        <v>0</v>
      </c>
      <c r="L325" s="126">
        <f>L311+L306+L321+L301+L316</f>
        <v>0</v>
      </c>
      <c r="M325" s="126">
        <f>M311+M306+M321+M301+M316</f>
        <v>0</v>
      </c>
      <c r="N325" s="126">
        <f>N311+N306+N321+N301+N316</f>
        <v>0</v>
      </c>
      <c r="O325" s="126">
        <f>O311+O306+O321+O301+O316</f>
        <v>0</v>
      </c>
      <c r="P325" s="126">
        <f>P311+P306+P321+P301+P316</f>
        <v>0</v>
      </c>
      <c r="Q325" s="126">
        <f>Q311+Q306+Q321+Q301+Q316</f>
        <v>0</v>
      </c>
      <c r="R325" s="126">
        <f>R311+R306+R321+R301+R316</f>
        <v>0</v>
      </c>
      <c r="S325" s="126">
        <f>S311+S306+S321+S301+S316</f>
        <v>0</v>
      </c>
      <c r="T325" s="126">
        <f>T311+T306+T321+T301+T316</f>
        <v>0</v>
      </c>
      <c r="U325" s="126">
        <f>U311+U306+U321+U301+U316</f>
        <v>0</v>
      </c>
      <c r="V325" s="126">
        <f>V311+V306+V321+V301+V316</f>
        <v>0</v>
      </c>
      <c r="W325" s="126">
        <f>W311+W306+W321+W301+W316</f>
        <v>0</v>
      </c>
      <c r="X325" s="126">
        <f>X311+X306+X321+X301+X316</f>
        <v>0</v>
      </c>
      <c r="Y325" s="126">
        <f>Y311+Y306+Y321+Y301+Y316</f>
        <v>0</v>
      </c>
      <c r="FQ325"/>
      <c r="FR325"/>
      <c r="FS325"/>
      <c r="FT325"/>
      <c r="FU325"/>
      <c r="FV325"/>
      <c r="FW325"/>
      <c r="FX325"/>
    </row>
    <row r="326" spans="1:180" ht="12.75">
      <c r="A326" s="132"/>
      <c r="B326" s="124"/>
      <c r="C326" s="128" t="s">
        <v>38</v>
      </c>
      <c r="D326" s="129"/>
      <c r="E326" s="130">
        <f>E323/E322</f>
        <v>0.2642516614216026</v>
      </c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FQ326"/>
      <c r="FR326"/>
      <c r="FS326"/>
      <c r="FT326"/>
      <c r="FU326"/>
      <c r="FV326"/>
      <c r="FW326"/>
      <c r="FX326"/>
    </row>
    <row r="327" spans="1:25" ht="12.75">
      <c r="A327" s="132" t="s">
        <v>57</v>
      </c>
      <c r="B327" s="16" t="s">
        <v>34</v>
      </c>
      <c r="C327" s="17" t="s">
        <v>6</v>
      </c>
      <c r="D327" s="110"/>
      <c r="E327" s="75">
        <v>-16284.7</v>
      </c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</row>
    <row r="328" spans="1:25" ht="12.75">
      <c r="A328" s="132"/>
      <c r="B328" s="16"/>
      <c r="C328" s="17" t="s">
        <v>7</v>
      </c>
      <c r="D328" s="112"/>
      <c r="E328" s="75">
        <f>SUM(F328:Y328)</f>
        <v>0</v>
      </c>
      <c r="F328" s="111">
        <v>0</v>
      </c>
      <c r="G328" s="111">
        <v>0</v>
      </c>
      <c r="H328" s="111">
        <v>0</v>
      </c>
      <c r="I328" s="111">
        <v>0</v>
      </c>
      <c r="J328" s="111">
        <v>0</v>
      </c>
      <c r="K328" s="111">
        <v>0</v>
      </c>
      <c r="L328" s="111">
        <v>0</v>
      </c>
      <c r="M328" s="111">
        <v>0</v>
      </c>
      <c r="N328" s="111">
        <v>0</v>
      </c>
      <c r="O328" s="111">
        <v>0</v>
      </c>
      <c r="P328" s="111">
        <v>0</v>
      </c>
      <c r="Q328" s="111">
        <v>0</v>
      </c>
      <c r="R328" s="111">
        <v>0</v>
      </c>
      <c r="S328" s="111">
        <v>0</v>
      </c>
      <c r="T328" s="111">
        <v>0</v>
      </c>
      <c r="U328" s="111">
        <v>0</v>
      </c>
      <c r="V328" s="111">
        <v>0</v>
      </c>
      <c r="W328" s="111">
        <v>0</v>
      </c>
      <c r="X328" s="111">
        <v>0</v>
      </c>
      <c r="Y328" s="111">
        <v>0</v>
      </c>
    </row>
    <row r="329" spans="1:25" ht="12.75">
      <c r="A329" s="132"/>
      <c r="B329" s="16"/>
      <c r="C329" s="21" t="s">
        <v>8</v>
      </c>
      <c r="D329" s="22"/>
      <c r="E329" s="113">
        <f>SUM(F329:Y329)</f>
        <v>0</v>
      </c>
      <c r="F329" s="114">
        <v>0</v>
      </c>
      <c r="G329" s="114">
        <v>0</v>
      </c>
      <c r="H329" s="114">
        <v>0</v>
      </c>
      <c r="I329" s="114">
        <v>0</v>
      </c>
      <c r="J329" s="114">
        <v>0</v>
      </c>
      <c r="K329" s="114">
        <v>0</v>
      </c>
      <c r="L329" s="114">
        <v>0</v>
      </c>
      <c r="M329" s="114">
        <v>0</v>
      </c>
      <c r="N329" s="114">
        <v>0</v>
      </c>
      <c r="O329" s="114">
        <v>0</v>
      </c>
      <c r="P329" s="114">
        <v>0</v>
      </c>
      <c r="Q329" s="114">
        <v>0</v>
      </c>
      <c r="R329" s="114">
        <v>0</v>
      </c>
      <c r="S329" s="114">
        <v>0</v>
      </c>
      <c r="T329" s="114">
        <v>0</v>
      </c>
      <c r="U329" s="114">
        <v>0</v>
      </c>
      <c r="V329" s="114">
        <v>0</v>
      </c>
      <c r="W329" s="114">
        <v>0</v>
      </c>
      <c r="X329" s="114">
        <v>0</v>
      </c>
      <c r="Y329" s="114">
        <v>0</v>
      </c>
    </row>
    <row r="330" spans="1:25" ht="12.75">
      <c r="A330" s="132"/>
      <c r="B330" s="16"/>
      <c r="C330" s="17" t="s">
        <v>9</v>
      </c>
      <c r="D330" s="25">
        <v>0</v>
      </c>
      <c r="E330" s="75">
        <f>SUM(F330:Y330)</f>
        <v>0</v>
      </c>
      <c r="F330" s="115">
        <f>F329-F328</f>
        <v>0</v>
      </c>
      <c r="G330" s="115">
        <f>G329-G328</f>
        <v>0</v>
      </c>
      <c r="H330" s="115">
        <f>H329-H328</f>
        <v>0</v>
      </c>
      <c r="I330" s="115">
        <f>I329-I328</f>
        <v>0</v>
      </c>
      <c r="J330" s="115">
        <f>J329-J328</f>
        <v>0</v>
      </c>
      <c r="K330" s="115">
        <f>K329-K328</f>
        <v>0</v>
      </c>
      <c r="L330" s="115">
        <f>L329-L328</f>
        <v>0</v>
      </c>
      <c r="M330" s="115">
        <f>M329-M328</f>
        <v>0</v>
      </c>
      <c r="N330" s="115">
        <f>N329-N328</f>
        <v>0</v>
      </c>
      <c r="O330" s="115">
        <f>O329-O328</f>
        <v>0</v>
      </c>
      <c r="P330" s="115">
        <f>P329-P328</f>
        <v>0</v>
      </c>
      <c r="Q330" s="115">
        <f>Q329-Q328</f>
        <v>0</v>
      </c>
      <c r="R330" s="115">
        <f>R329-R328</f>
        <v>0</v>
      </c>
      <c r="S330" s="115">
        <f>S329-S328</f>
        <v>0</v>
      </c>
      <c r="T330" s="115">
        <f>T329-T328</f>
        <v>0</v>
      </c>
      <c r="U330" s="115">
        <f>U329-U328</f>
        <v>0</v>
      </c>
      <c r="V330" s="115">
        <f>V329-V328</f>
        <v>0</v>
      </c>
      <c r="W330" s="115">
        <f>W329-W328</f>
        <v>0</v>
      </c>
      <c r="X330" s="115">
        <f>X329-X328</f>
        <v>0</v>
      </c>
      <c r="Y330" s="115">
        <f>Y329-Y328</f>
        <v>0</v>
      </c>
    </row>
    <row r="331" spans="1:25" ht="7.5" customHeight="1">
      <c r="A331" s="132"/>
      <c r="B331" s="38"/>
      <c r="C331" s="26"/>
      <c r="D331" s="116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</row>
    <row r="332" spans="1:25" ht="12.75">
      <c r="A332" s="132"/>
      <c r="B332" s="16" t="s">
        <v>5</v>
      </c>
      <c r="C332" s="17" t="s">
        <v>6</v>
      </c>
      <c r="D332" s="110"/>
      <c r="E332" s="75">
        <v>-23621.48</v>
      </c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</row>
    <row r="333" spans="1:25" ht="12.75">
      <c r="A333" s="132"/>
      <c r="B333" s="16"/>
      <c r="C333" s="17" t="s">
        <v>7</v>
      </c>
      <c r="D333" s="112"/>
      <c r="E333" s="75">
        <f>SUM(F333:Y333)</f>
        <v>694.31</v>
      </c>
      <c r="F333" s="111">
        <v>694.31</v>
      </c>
      <c r="G333" s="111">
        <v>0</v>
      </c>
      <c r="H333" s="111">
        <v>0</v>
      </c>
      <c r="I333" s="111">
        <v>0</v>
      </c>
      <c r="J333" s="111">
        <v>0</v>
      </c>
      <c r="K333" s="111">
        <v>0</v>
      </c>
      <c r="L333" s="111">
        <v>0</v>
      </c>
      <c r="M333" s="111">
        <v>0</v>
      </c>
      <c r="N333" s="111">
        <v>0</v>
      </c>
      <c r="O333" s="111">
        <v>0</v>
      </c>
      <c r="P333" s="111">
        <v>0</v>
      </c>
      <c r="Q333" s="111">
        <v>0</v>
      </c>
      <c r="R333" s="111">
        <v>0</v>
      </c>
      <c r="S333" s="111">
        <v>0</v>
      </c>
      <c r="T333" s="111">
        <v>0</v>
      </c>
      <c r="U333" s="111">
        <v>0</v>
      </c>
      <c r="V333" s="111">
        <v>0</v>
      </c>
      <c r="W333" s="111">
        <v>0</v>
      </c>
      <c r="X333" s="111">
        <v>0</v>
      </c>
      <c r="Y333" s="111">
        <v>0</v>
      </c>
    </row>
    <row r="334" spans="1:25" ht="12.75">
      <c r="A334" s="132"/>
      <c r="B334" s="16"/>
      <c r="C334" s="21" t="s">
        <v>8</v>
      </c>
      <c r="D334" s="22"/>
      <c r="E334" s="113">
        <f>SUM(F334:Y334)</f>
        <v>0</v>
      </c>
      <c r="F334" s="114">
        <v>0</v>
      </c>
      <c r="G334" s="114">
        <v>0</v>
      </c>
      <c r="H334" s="114">
        <v>0</v>
      </c>
      <c r="I334" s="114">
        <v>0</v>
      </c>
      <c r="J334" s="114">
        <v>0</v>
      </c>
      <c r="K334" s="114">
        <v>0</v>
      </c>
      <c r="L334" s="114">
        <v>0</v>
      </c>
      <c r="M334" s="114">
        <v>0</v>
      </c>
      <c r="N334" s="114">
        <v>0</v>
      </c>
      <c r="O334" s="114">
        <v>0</v>
      </c>
      <c r="P334" s="114">
        <v>0</v>
      </c>
      <c r="Q334" s="114">
        <v>0</v>
      </c>
      <c r="R334" s="114">
        <v>0</v>
      </c>
      <c r="S334" s="114">
        <v>0</v>
      </c>
      <c r="T334" s="114">
        <v>0</v>
      </c>
      <c r="U334" s="114">
        <v>0</v>
      </c>
      <c r="V334" s="114">
        <v>0</v>
      </c>
      <c r="W334" s="114">
        <v>0</v>
      </c>
      <c r="X334" s="114">
        <v>0</v>
      </c>
      <c r="Y334" s="114">
        <v>0</v>
      </c>
    </row>
    <row r="335" spans="1:25" ht="12.75">
      <c r="A335" s="132"/>
      <c r="B335" s="16"/>
      <c r="C335" s="17" t="s">
        <v>9</v>
      </c>
      <c r="D335" s="25">
        <v>0</v>
      </c>
      <c r="E335" s="75">
        <f>SUM(F335:Y335)</f>
        <v>-694.31</v>
      </c>
      <c r="F335" s="115">
        <f>F334-F333</f>
        <v>-694.31</v>
      </c>
      <c r="G335" s="115">
        <f>G334-G333</f>
        <v>0</v>
      </c>
      <c r="H335" s="115">
        <f>H334-H333</f>
        <v>0</v>
      </c>
      <c r="I335" s="115">
        <f>I334-I333</f>
        <v>0</v>
      </c>
      <c r="J335" s="115">
        <f>J334-J333</f>
        <v>0</v>
      </c>
      <c r="K335" s="115">
        <f>K334-K333</f>
        <v>0</v>
      </c>
      <c r="L335" s="115">
        <f>L334-L333</f>
        <v>0</v>
      </c>
      <c r="M335" s="115">
        <f>M334-M333</f>
        <v>0</v>
      </c>
      <c r="N335" s="115">
        <f>N334-N333</f>
        <v>0</v>
      </c>
      <c r="O335" s="115">
        <f>O334-O333</f>
        <v>0</v>
      </c>
      <c r="P335" s="115">
        <f>P334-P333</f>
        <v>0</v>
      </c>
      <c r="Q335" s="115">
        <f>Q334-Q333</f>
        <v>0</v>
      </c>
      <c r="R335" s="115">
        <f>R334-R333</f>
        <v>0</v>
      </c>
      <c r="S335" s="115">
        <f>S334-S333</f>
        <v>0</v>
      </c>
      <c r="T335" s="115">
        <f>T334-T333</f>
        <v>0</v>
      </c>
      <c r="U335" s="115">
        <f>U334-U333</f>
        <v>0</v>
      </c>
      <c r="V335" s="115">
        <f>V334-V333</f>
        <v>0</v>
      </c>
      <c r="W335" s="115">
        <f>W334-W333</f>
        <v>0</v>
      </c>
      <c r="X335" s="115">
        <f>X334-X333</f>
        <v>0</v>
      </c>
      <c r="Y335" s="115">
        <f>Y334-Y333</f>
        <v>0</v>
      </c>
    </row>
    <row r="336" spans="1:25" ht="9" customHeight="1">
      <c r="A336" s="132"/>
      <c r="B336" s="38"/>
      <c r="C336" s="26"/>
      <c r="D336" s="116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</row>
    <row r="337" spans="1:25" ht="12" customHeight="1">
      <c r="A337" s="132"/>
      <c r="B337" s="16" t="s">
        <v>58</v>
      </c>
      <c r="C337" s="17" t="s">
        <v>6</v>
      </c>
      <c r="D337" s="110"/>
      <c r="E337" s="75">
        <v>0</v>
      </c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</row>
    <row r="338" spans="1:25" ht="12" customHeight="1">
      <c r="A338" s="132"/>
      <c r="B338" s="16"/>
      <c r="C338" s="17" t="s">
        <v>7</v>
      </c>
      <c r="D338" s="112"/>
      <c r="E338" s="75">
        <f>SUM(F338:Y338)</f>
        <v>0</v>
      </c>
      <c r="F338" s="111">
        <v>0</v>
      </c>
      <c r="G338" s="111">
        <v>0</v>
      </c>
      <c r="H338" s="111">
        <v>0</v>
      </c>
      <c r="I338" s="111">
        <v>0</v>
      </c>
      <c r="J338" s="111">
        <v>0</v>
      </c>
      <c r="K338" s="111">
        <v>0</v>
      </c>
      <c r="L338" s="111">
        <v>0</v>
      </c>
      <c r="M338" s="111">
        <v>0</v>
      </c>
      <c r="N338" s="111">
        <v>0</v>
      </c>
      <c r="O338" s="111">
        <v>0</v>
      </c>
      <c r="P338" s="111">
        <v>0</v>
      </c>
      <c r="Q338" s="111">
        <v>0</v>
      </c>
      <c r="R338" s="111">
        <v>0</v>
      </c>
      <c r="S338" s="111">
        <v>0</v>
      </c>
      <c r="T338" s="111">
        <v>0</v>
      </c>
      <c r="U338" s="111">
        <v>0</v>
      </c>
      <c r="V338" s="111">
        <v>0</v>
      </c>
      <c r="W338" s="111">
        <v>0</v>
      </c>
      <c r="X338" s="111">
        <v>0</v>
      </c>
      <c r="Y338" s="111">
        <v>0</v>
      </c>
    </row>
    <row r="339" spans="1:25" ht="12" customHeight="1">
      <c r="A339" s="132"/>
      <c r="B339" s="16"/>
      <c r="C339" s="21" t="s">
        <v>8</v>
      </c>
      <c r="D339" s="22"/>
      <c r="E339" s="113">
        <f>SUM(F339:Y339)</f>
        <v>0</v>
      </c>
      <c r="F339" s="114">
        <v>0</v>
      </c>
      <c r="G339" s="114">
        <v>0</v>
      </c>
      <c r="H339" s="114">
        <v>0</v>
      </c>
      <c r="I339" s="114">
        <v>0</v>
      </c>
      <c r="J339" s="114">
        <v>0</v>
      </c>
      <c r="K339" s="114">
        <v>0</v>
      </c>
      <c r="L339" s="114">
        <v>0</v>
      </c>
      <c r="M339" s="114">
        <v>0</v>
      </c>
      <c r="N339" s="114">
        <v>0</v>
      </c>
      <c r="O339" s="114">
        <v>0</v>
      </c>
      <c r="P339" s="114">
        <v>0</v>
      </c>
      <c r="Q339" s="114">
        <v>0</v>
      </c>
      <c r="R339" s="114">
        <v>0</v>
      </c>
      <c r="S339" s="114">
        <v>0</v>
      </c>
      <c r="T339" s="114">
        <v>0</v>
      </c>
      <c r="U339" s="114">
        <v>0</v>
      </c>
      <c r="V339" s="114">
        <v>0</v>
      </c>
      <c r="W339" s="114">
        <v>0</v>
      </c>
      <c r="X339" s="114">
        <v>0</v>
      </c>
      <c r="Y339" s="114">
        <v>0</v>
      </c>
    </row>
    <row r="340" spans="1:25" ht="12" customHeight="1">
      <c r="A340" s="132"/>
      <c r="B340" s="16"/>
      <c r="C340" s="17" t="s">
        <v>9</v>
      </c>
      <c r="D340" s="25">
        <v>0</v>
      </c>
      <c r="E340" s="75">
        <f>SUM(F340:Y340)</f>
        <v>0</v>
      </c>
      <c r="F340" s="115">
        <f>F339-F338</f>
        <v>0</v>
      </c>
      <c r="G340" s="115">
        <f>G339-G338</f>
        <v>0</v>
      </c>
      <c r="H340" s="115">
        <f>H339-H338</f>
        <v>0</v>
      </c>
      <c r="I340" s="115">
        <f>I339-I338</f>
        <v>0</v>
      </c>
      <c r="J340" s="115">
        <f>J339-J338</f>
        <v>0</v>
      </c>
      <c r="K340" s="115">
        <f>K339-K338</f>
        <v>0</v>
      </c>
      <c r="L340" s="115">
        <f>L339-L338</f>
        <v>0</v>
      </c>
      <c r="M340" s="115">
        <f>M339-M338</f>
        <v>0</v>
      </c>
      <c r="N340" s="115">
        <f>N339-N338</f>
        <v>0</v>
      </c>
      <c r="O340" s="115">
        <f>O339-O338</f>
        <v>0</v>
      </c>
      <c r="P340" s="115">
        <f>P339-P338</f>
        <v>0</v>
      </c>
      <c r="Q340" s="115">
        <f>Q339-Q338</f>
        <v>0</v>
      </c>
      <c r="R340" s="115">
        <f>R339-R338</f>
        <v>0</v>
      </c>
      <c r="S340" s="115">
        <f>S339-S338</f>
        <v>0</v>
      </c>
      <c r="T340" s="115">
        <f>T339-T338</f>
        <v>0</v>
      </c>
      <c r="U340" s="115">
        <f>U339-U338</f>
        <v>0</v>
      </c>
      <c r="V340" s="115">
        <f>V339-V338</f>
        <v>0</v>
      </c>
      <c r="W340" s="115">
        <f>W339-W338</f>
        <v>0</v>
      </c>
      <c r="X340" s="115">
        <f>X339-X338</f>
        <v>0</v>
      </c>
      <c r="Y340" s="115">
        <f>Y339-Y338</f>
        <v>0</v>
      </c>
    </row>
    <row r="341" spans="1:25" ht="7.5" customHeight="1">
      <c r="A341" s="132"/>
      <c r="B341" s="38"/>
      <c r="C341" s="121"/>
      <c r="D341" s="122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</row>
    <row r="342" spans="1:25" ht="12.75">
      <c r="A342" s="132"/>
      <c r="B342" s="16" t="s">
        <v>20</v>
      </c>
      <c r="C342" s="17" t="s">
        <v>6</v>
      </c>
      <c r="D342" s="110"/>
      <c r="E342" s="75">
        <f>SUM(G342:O342)</f>
        <v>0</v>
      </c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</row>
    <row r="343" spans="1:25" ht="12.75">
      <c r="A343" s="132"/>
      <c r="B343" s="16"/>
      <c r="C343" s="17" t="s">
        <v>7</v>
      </c>
      <c r="D343" s="112"/>
      <c r="E343" s="75">
        <f>SUM(F343:Y343)</f>
        <v>0</v>
      </c>
      <c r="F343" s="111">
        <v>0</v>
      </c>
      <c r="G343" s="111">
        <v>0</v>
      </c>
      <c r="H343" s="111">
        <v>0</v>
      </c>
      <c r="I343" s="111">
        <v>0</v>
      </c>
      <c r="J343" s="111">
        <v>0</v>
      </c>
      <c r="K343" s="111">
        <v>0</v>
      </c>
      <c r="L343" s="111">
        <v>0</v>
      </c>
      <c r="M343" s="111">
        <v>0</v>
      </c>
      <c r="N343" s="111">
        <v>0</v>
      </c>
      <c r="O343" s="111">
        <v>0</v>
      </c>
      <c r="P343" s="111">
        <v>0</v>
      </c>
      <c r="Q343" s="111">
        <v>0</v>
      </c>
      <c r="R343" s="111">
        <v>0</v>
      </c>
      <c r="S343" s="111">
        <v>0</v>
      </c>
      <c r="T343" s="111">
        <v>0</v>
      </c>
      <c r="U343" s="111">
        <v>0</v>
      </c>
      <c r="V343" s="111">
        <v>0</v>
      </c>
      <c r="W343" s="111">
        <v>0</v>
      </c>
      <c r="X343" s="111">
        <v>0</v>
      </c>
      <c r="Y343" s="111">
        <v>0</v>
      </c>
    </row>
    <row r="344" spans="1:25" ht="12.75">
      <c r="A344" s="132"/>
      <c r="B344" s="16"/>
      <c r="C344" s="21" t="s">
        <v>8</v>
      </c>
      <c r="D344" s="22"/>
      <c r="E344" s="113">
        <f>SUM(F344:Y344)</f>
        <v>0</v>
      </c>
      <c r="F344" s="114">
        <v>0</v>
      </c>
      <c r="G344" s="114">
        <v>0</v>
      </c>
      <c r="H344" s="114">
        <v>0</v>
      </c>
      <c r="I344" s="114">
        <v>0</v>
      </c>
      <c r="J344" s="114">
        <v>0</v>
      </c>
      <c r="K344" s="114">
        <v>0</v>
      </c>
      <c r="L344" s="114">
        <v>0</v>
      </c>
      <c r="M344" s="114">
        <v>0</v>
      </c>
      <c r="N344" s="114">
        <v>0</v>
      </c>
      <c r="O344" s="114">
        <v>0</v>
      </c>
      <c r="P344" s="114">
        <v>0</v>
      </c>
      <c r="Q344" s="114">
        <v>0</v>
      </c>
      <c r="R344" s="114">
        <v>0</v>
      </c>
      <c r="S344" s="114">
        <v>0</v>
      </c>
      <c r="T344" s="114">
        <v>0</v>
      </c>
      <c r="U344" s="114">
        <v>0</v>
      </c>
      <c r="V344" s="114">
        <v>0</v>
      </c>
      <c r="W344" s="114">
        <v>0</v>
      </c>
      <c r="X344" s="114">
        <v>0</v>
      </c>
      <c r="Y344" s="114">
        <v>0</v>
      </c>
    </row>
    <row r="345" spans="1:25" ht="12.75">
      <c r="A345" s="132"/>
      <c r="B345" s="16"/>
      <c r="C345" s="17" t="s">
        <v>9</v>
      </c>
      <c r="D345" s="25"/>
      <c r="E345" s="75">
        <f>SUM(F345:Y345)</f>
        <v>0</v>
      </c>
      <c r="F345" s="115">
        <f>F344-F343</f>
        <v>0</v>
      </c>
      <c r="G345" s="115">
        <f>G344-G343</f>
        <v>0</v>
      </c>
      <c r="H345" s="115">
        <f>H344-H343</f>
        <v>0</v>
      </c>
      <c r="I345" s="115">
        <f>I344-I343</f>
        <v>0</v>
      </c>
      <c r="J345" s="115">
        <f>J344-J343</f>
        <v>0</v>
      </c>
      <c r="K345" s="115">
        <f>K344-K343</f>
        <v>0</v>
      </c>
      <c r="L345" s="115">
        <f>L344-L343</f>
        <v>0</v>
      </c>
      <c r="M345" s="115">
        <f>M344-M343</f>
        <v>0</v>
      </c>
      <c r="N345" s="115">
        <f>N344-N343</f>
        <v>0</v>
      </c>
      <c r="O345" s="115">
        <f>O344-O343</f>
        <v>0</v>
      </c>
      <c r="P345" s="115">
        <f>P344-P343</f>
        <v>0</v>
      </c>
      <c r="Q345" s="115">
        <f>Q344-Q343</f>
        <v>0</v>
      </c>
      <c r="R345" s="115">
        <f>R344-R343</f>
        <v>0</v>
      </c>
      <c r="S345" s="115">
        <f>S344-S343</f>
        <v>0</v>
      </c>
      <c r="T345" s="115">
        <f>T344-T343</f>
        <v>0</v>
      </c>
      <c r="U345" s="115">
        <f>U344-U343</f>
        <v>0</v>
      </c>
      <c r="V345" s="115">
        <f>V344-V343</f>
        <v>0</v>
      </c>
      <c r="W345" s="115">
        <f>W344-W343</f>
        <v>0</v>
      </c>
      <c r="X345" s="115">
        <f>X344-X343</f>
        <v>0</v>
      </c>
      <c r="Y345" s="115">
        <f>Y344-Y343</f>
        <v>0</v>
      </c>
    </row>
    <row r="346" spans="1:25" ht="7.5" customHeight="1">
      <c r="A346" s="132"/>
      <c r="B346" s="38"/>
      <c r="C346" s="121"/>
      <c r="D346" s="120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</row>
    <row r="347" spans="1:25" ht="12.75">
      <c r="A347" s="132"/>
      <c r="B347" s="16" t="s">
        <v>24</v>
      </c>
      <c r="C347" s="17" t="s">
        <v>6</v>
      </c>
      <c r="D347" s="110"/>
      <c r="E347" s="75">
        <v>3310.99</v>
      </c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</row>
    <row r="348" spans="1:25" ht="12.75">
      <c r="A348" s="132"/>
      <c r="B348" s="16"/>
      <c r="C348" s="17" t="s">
        <v>7</v>
      </c>
      <c r="D348" s="112"/>
      <c r="E348" s="75">
        <f>SUM(F348:Y348)</f>
        <v>0</v>
      </c>
      <c r="F348" s="111">
        <v>0</v>
      </c>
      <c r="G348" s="111">
        <v>0</v>
      </c>
      <c r="H348" s="111">
        <v>0</v>
      </c>
      <c r="I348" s="111">
        <v>0</v>
      </c>
      <c r="J348" s="111">
        <v>0</v>
      </c>
      <c r="K348" s="111">
        <v>0</v>
      </c>
      <c r="L348" s="111">
        <v>0</v>
      </c>
      <c r="M348" s="111">
        <v>0</v>
      </c>
      <c r="N348" s="111">
        <v>0</v>
      </c>
      <c r="O348" s="111">
        <v>0</v>
      </c>
      <c r="P348" s="111">
        <v>0</v>
      </c>
      <c r="Q348" s="111">
        <v>0</v>
      </c>
      <c r="R348" s="111">
        <v>0</v>
      </c>
      <c r="S348" s="111">
        <v>0</v>
      </c>
      <c r="T348" s="111">
        <v>0</v>
      </c>
      <c r="U348" s="111">
        <v>0</v>
      </c>
      <c r="V348" s="111">
        <v>0</v>
      </c>
      <c r="W348" s="111">
        <v>0</v>
      </c>
      <c r="X348" s="111">
        <v>0</v>
      </c>
      <c r="Y348" s="111">
        <v>0</v>
      </c>
    </row>
    <row r="349" spans="1:25" ht="12.75">
      <c r="A349" s="132"/>
      <c r="B349" s="16"/>
      <c r="C349" s="21" t="s">
        <v>8</v>
      </c>
      <c r="D349" s="22"/>
      <c r="E349" s="113">
        <f>SUM(F349:Y349)</f>
        <v>0</v>
      </c>
      <c r="F349" s="114">
        <v>0</v>
      </c>
      <c r="G349" s="114">
        <v>0</v>
      </c>
      <c r="H349" s="114">
        <v>0</v>
      </c>
      <c r="I349" s="114">
        <v>0</v>
      </c>
      <c r="J349" s="114">
        <v>0</v>
      </c>
      <c r="K349" s="114">
        <v>0</v>
      </c>
      <c r="L349" s="114">
        <v>0</v>
      </c>
      <c r="M349" s="114">
        <v>0</v>
      </c>
      <c r="N349" s="114">
        <v>0</v>
      </c>
      <c r="O349" s="114">
        <v>0</v>
      </c>
      <c r="P349" s="114">
        <v>0</v>
      </c>
      <c r="Q349" s="114">
        <v>0</v>
      </c>
      <c r="R349" s="114">
        <v>0</v>
      </c>
      <c r="S349" s="114">
        <v>0</v>
      </c>
      <c r="T349" s="114">
        <v>0</v>
      </c>
      <c r="U349" s="114">
        <v>0</v>
      </c>
      <c r="V349" s="114">
        <v>0</v>
      </c>
      <c r="W349" s="114">
        <v>0</v>
      </c>
      <c r="X349" s="114">
        <v>0</v>
      </c>
      <c r="Y349" s="114">
        <v>0</v>
      </c>
    </row>
    <row r="350" spans="1:25" ht="12.75">
      <c r="A350" s="132"/>
      <c r="B350" s="16"/>
      <c r="C350" s="17" t="s">
        <v>9</v>
      </c>
      <c r="D350" s="25"/>
      <c r="E350" s="75">
        <f>SUM(F350:Y350)</f>
        <v>0</v>
      </c>
      <c r="F350" s="115">
        <f>F349-F348</f>
        <v>0</v>
      </c>
      <c r="G350" s="115">
        <f>G349-G348</f>
        <v>0</v>
      </c>
      <c r="H350" s="115">
        <f>H349-H348</f>
        <v>0</v>
      </c>
      <c r="I350" s="115">
        <f>I349-I348</f>
        <v>0</v>
      </c>
      <c r="J350" s="115">
        <f>J349-J348</f>
        <v>0</v>
      </c>
      <c r="K350" s="115">
        <f>K349-K348</f>
        <v>0</v>
      </c>
      <c r="L350" s="115">
        <f>L349-L348</f>
        <v>0</v>
      </c>
      <c r="M350" s="115">
        <f>M349-M348</f>
        <v>0</v>
      </c>
      <c r="N350" s="115">
        <f>N349-N348</f>
        <v>0</v>
      </c>
      <c r="O350" s="115">
        <f>O349-O348</f>
        <v>0</v>
      </c>
      <c r="P350" s="115">
        <f>P349-P348</f>
        <v>0</v>
      </c>
      <c r="Q350" s="115">
        <f>Q349-Q348</f>
        <v>0</v>
      </c>
      <c r="R350" s="115">
        <f>R349-R348</f>
        <v>0</v>
      </c>
      <c r="S350" s="115">
        <f>S349-S348</f>
        <v>0</v>
      </c>
      <c r="T350" s="115">
        <f>T349-T348</f>
        <v>0</v>
      </c>
      <c r="U350" s="115">
        <f>U349-U348</f>
        <v>0</v>
      </c>
      <c r="V350" s="115">
        <f>V349-V348</f>
        <v>0</v>
      </c>
      <c r="W350" s="115">
        <f>W349-W348</f>
        <v>0</v>
      </c>
      <c r="X350" s="115">
        <f>X349-X348</f>
        <v>0</v>
      </c>
      <c r="Y350" s="115">
        <f>Y349-Y348</f>
        <v>0</v>
      </c>
    </row>
    <row r="351" spans="1:25" ht="7.5" customHeight="1">
      <c r="A351" s="132"/>
      <c r="B351" s="38"/>
      <c r="C351" s="121"/>
      <c r="D351" s="120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</row>
    <row r="352" spans="1:25" ht="12.75" customHeight="1">
      <c r="A352" s="132"/>
      <c r="B352" s="133" t="s">
        <v>36</v>
      </c>
      <c r="C352" s="17" t="s">
        <v>6</v>
      </c>
      <c r="D352" s="110"/>
      <c r="E352" s="75">
        <v>59929.74</v>
      </c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</row>
    <row r="353" spans="1:25" ht="12.75">
      <c r="A353" s="132"/>
      <c r="B353" s="133"/>
      <c r="C353" s="17" t="s">
        <v>7</v>
      </c>
      <c r="D353" s="112"/>
      <c r="E353" s="75">
        <f>SUM(F353:Y353)</f>
        <v>4176.45</v>
      </c>
      <c r="F353" s="111">
        <v>4176.45</v>
      </c>
      <c r="G353" s="111">
        <v>0</v>
      </c>
      <c r="H353" s="111">
        <v>0</v>
      </c>
      <c r="I353" s="111">
        <v>0</v>
      </c>
      <c r="J353" s="111">
        <v>0</v>
      </c>
      <c r="K353" s="111">
        <v>0</v>
      </c>
      <c r="L353" s="111">
        <v>0</v>
      </c>
      <c r="M353" s="111">
        <v>0</v>
      </c>
      <c r="N353" s="111">
        <v>0</v>
      </c>
      <c r="O353" s="111">
        <v>0</v>
      </c>
      <c r="P353" s="111">
        <v>0</v>
      </c>
      <c r="Q353" s="111">
        <v>0</v>
      </c>
      <c r="R353" s="111">
        <v>0</v>
      </c>
      <c r="S353" s="111">
        <v>0</v>
      </c>
      <c r="T353" s="111">
        <v>0</v>
      </c>
      <c r="U353" s="111">
        <v>0</v>
      </c>
      <c r="V353" s="111">
        <v>0</v>
      </c>
      <c r="W353" s="111">
        <v>0</v>
      </c>
      <c r="X353" s="111">
        <v>0</v>
      </c>
      <c r="Y353" s="111">
        <v>0</v>
      </c>
    </row>
    <row r="354" spans="1:25" ht="12.75">
      <c r="A354" s="132"/>
      <c r="B354" s="133"/>
      <c r="C354" s="21" t="s">
        <v>8</v>
      </c>
      <c r="D354" s="22"/>
      <c r="E354" s="113">
        <f>SUM(F354:Y354)</f>
        <v>0</v>
      </c>
      <c r="F354" s="114">
        <v>0</v>
      </c>
      <c r="G354" s="114">
        <v>0</v>
      </c>
      <c r="H354" s="114">
        <v>0</v>
      </c>
      <c r="I354" s="114">
        <v>0</v>
      </c>
      <c r="J354" s="114">
        <v>0</v>
      </c>
      <c r="K354" s="114">
        <v>0</v>
      </c>
      <c r="L354" s="114">
        <v>0</v>
      </c>
      <c r="M354" s="114">
        <v>0</v>
      </c>
      <c r="N354" s="114">
        <v>0</v>
      </c>
      <c r="O354" s="114">
        <v>0</v>
      </c>
      <c r="P354" s="114">
        <v>0</v>
      </c>
      <c r="Q354" s="114">
        <v>0</v>
      </c>
      <c r="R354" s="114">
        <v>0</v>
      </c>
      <c r="S354" s="114">
        <v>0</v>
      </c>
      <c r="T354" s="114">
        <v>0</v>
      </c>
      <c r="U354" s="114">
        <v>0</v>
      </c>
      <c r="V354" s="114">
        <v>0</v>
      </c>
      <c r="W354" s="114">
        <v>0</v>
      </c>
      <c r="X354" s="114">
        <v>0</v>
      </c>
      <c r="Y354" s="114">
        <v>0</v>
      </c>
    </row>
    <row r="355" spans="1:25" ht="12.75">
      <c r="A355" s="132"/>
      <c r="B355" s="133"/>
      <c r="C355" s="17" t="s">
        <v>9</v>
      </c>
      <c r="D355" s="25">
        <v>0</v>
      </c>
      <c r="E355" s="75">
        <f>SUM(F355:Y355)</f>
        <v>-4176.45</v>
      </c>
      <c r="F355" s="115">
        <f>F354-F353</f>
        <v>-4176.45</v>
      </c>
      <c r="G355" s="115">
        <f>G354-G353</f>
        <v>0</v>
      </c>
      <c r="H355" s="115">
        <f>H354-H353</f>
        <v>0</v>
      </c>
      <c r="I355" s="115">
        <f>I354-I353</f>
        <v>0</v>
      </c>
      <c r="J355" s="115">
        <f>J354-J353</f>
        <v>0</v>
      </c>
      <c r="K355" s="115">
        <f>K354-K353</f>
        <v>0</v>
      </c>
      <c r="L355" s="115">
        <f>L354-L353</f>
        <v>0</v>
      </c>
      <c r="M355" s="115">
        <f>M354-M353</f>
        <v>0</v>
      </c>
      <c r="N355" s="115">
        <f>N354-N353</f>
        <v>0</v>
      </c>
      <c r="O355" s="115">
        <f>O354-O353</f>
        <v>0</v>
      </c>
      <c r="P355" s="115">
        <f>P354-P353</f>
        <v>0</v>
      </c>
      <c r="Q355" s="115">
        <f>Q354-Q353</f>
        <v>0</v>
      </c>
      <c r="R355" s="115">
        <f>R354-R353</f>
        <v>0</v>
      </c>
      <c r="S355" s="115">
        <f>S354-S353</f>
        <v>0</v>
      </c>
      <c r="T355" s="115">
        <f>T354-T353</f>
        <v>0</v>
      </c>
      <c r="U355" s="115">
        <f>U354-U353</f>
        <v>0</v>
      </c>
      <c r="V355" s="115">
        <f>V354-V353</f>
        <v>0</v>
      </c>
      <c r="W355" s="115">
        <f>W354-W353</f>
        <v>0</v>
      </c>
      <c r="X355" s="115">
        <f>X354-X353</f>
        <v>0</v>
      </c>
      <c r="Y355" s="115">
        <f>Y354-Y353</f>
        <v>0</v>
      </c>
    </row>
    <row r="356" spans="1:180" ht="12.75" customHeight="1">
      <c r="A356" s="132"/>
      <c r="B356" s="124" t="s">
        <v>59</v>
      </c>
      <c r="C356" s="81" t="s">
        <v>6</v>
      </c>
      <c r="D356" s="125"/>
      <c r="E356" s="126">
        <f>E327+E332+E342+E352+E337+E347</f>
        <v>23334.549999999996</v>
      </c>
      <c r="F356" s="118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FQ356"/>
      <c r="FR356"/>
      <c r="FS356"/>
      <c r="FT356"/>
      <c r="FU356"/>
      <c r="FV356"/>
      <c r="FW356"/>
      <c r="FX356"/>
    </row>
    <row r="357" spans="1:180" ht="12.75">
      <c r="A357" s="132"/>
      <c r="B357" s="124"/>
      <c r="C357" s="81" t="s">
        <v>30</v>
      </c>
      <c r="D357" s="125"/>
      <c r="E357" s="126">
        <f>E328+E333+E343+E353+E338+E348</f>
        <v>4870.76</v>
      </c>
      <c r="F357" s="126">
        <f>F343+F333+F353+F328+F338+F348</f>
        <v>4870.76</v>
      </c>
      <c r="G357" s="126">
        <f>G343+G333+G353+G328+G338+G348</f>
        <v>0</v>
      </c>
      <c r="H357" s="126">
        <f>H343+H333+H353+H328+H338+H348</f>
        <v>0</v>
      </c>
      <c r="I357" s="126">
        <f>I343+I333+I353+I328+I338+I348</f>
        <v>0</v>
      </c>
      <c r="J357" s="126">
        <f>J343+J333+J353+J328+J338+J348</f>
        <v>0</v>
      </c>
      <c r="K357" s="126">
        <f>K343+K333+K353+K328+K338+K348</f>
        <v>0</v>
      </c>
      <c r="L357" s="126">
        <f>L343+L333+L353+L328+L338+L348</f>
        <v>0</v>
      </c>
      <c r="M357" s="126">
        <f>M343+M333+M353+M328+M338+M348</f>
        <v>0</v>
      </c>
      <c r="N357" s="126">
        <f>N343+N333+N353+N328+N338+N348</f>
        <v>0</v>
      </c>
      <c r="O357" s="126">
        <f>O343+O333+O353+O328+O338+O348</f>
        <v>0</v>
      </c>
      <c r="P357" s="126">
        <f>P343+P333+P353+P328+P338+P348</f>
        <v>0</v>
      </c>
      <c r="Q357" s="126">
        <f>Q343+Q333+Q353+Q328+Q338+Q348</f>
        <v>0</v>
      </c>
      <c r="R357" s="126">
        <f>R343+R333+R353+R328+R338+R348</f>
        <v>0</v>
      </c>
      <c r="S357" s="126">
        <f>S343+S333+S353+S328+S338+S348</f>
        <v>0</v>
      </c>
      <c r="T357" s="126">
        <f>T343+T333+T353+T328+T338+T348</f>
        <v>0</v>
      </c>
      <c r="U357" s="126">
        <f>U343+U333+U353+U328+U338+U348</f>
        <v>0</v>
      </c>
      <c r="V357" s="126">
        <f>V343+V333+V353+V328+V338+V348</f>
        <v>0</v>
      </c>
      <c r="W357" s="126">
        <f>W343+W333+W353+W328+W338+W348</f>
        <v>0</v>
      </c>
      <c r="X357" s="126">
        <f>X343+X333+X353+X328+X338+X348</f>
        <v>0</v>
      </c>
      <c r="Y357" s="126">
        <f>Y343+Y333+Y353+Y328+Y338+Y348</f>
        <v>0</v>
      </c>
      <c r="FQ357"/>
      <c r="FR357"/>
      <c r="FS357"/>
      <c r="FT357"/>
      <c r="FU357"/>
      <c r="FV357"/>
      <c r="FW357"/>
      <c r="FX357"/>
    </row>
    <row r="358" spans="1:180" ht="12.75">
      <c r="A358" s="132"/>
      <c r="B358" s="124"/>
      <c r="C358" s="81" t="s">
        <v>8</v>
      </c>
      <c r="D358" s="125"/>
      <c r="E358" s="127">
        <f>E329+E334+E344+E354+E339+E349</f>
        <v>0</v>
      </c>
      <c r="F358" s="127">
        <f>F344+F334+F354+F329+F339+F349</f>
        <v>0</v>
      </c>
      <c r="G358" s="127">
        <f>G344+G334+G354+G329+G339+G349</f>
        <v>0</v>
      </c>
      <c r="H358" s="127">
        <f>H344+H334+H354+H329+H339+H349</f>
        <v>0</v>
      </c>
      <c r="I358" s="127">
        <f>I344+I334+I354+I329+I339+I349</f>
        <v>0</v>
      </c>
      <c r="J358" s="127">
        <f>J344+J334+J354+J329+J339+J349</f>
        <v>0</v>
      </c>
      <c r="K358" s="127">
        <f>K344+K334+K354+K329+K339+K349</f>
        <v>0</v>
      </c>
      <c r="L358" s="127">
        <f>L344+L334+L354+L329+L339+L349</f>
        <v>0</v>
      </c>
      <c r="M358" s="127">
        <f>M344+M334+M354+M329+M339+M349</f>
        <v>0</v>
      </c>
      <c r="N358" s="127">
        <f>N344+N334+N354+N329+N339+N349</f>
        <v>0</v>
      </c>
      <c r="O358" s="127">
        <f>O344+O334+O354+O329+O339+O349</f>
        <v>0</v>
      </c>
      <c r="P358" s="127">
        <f>P344+P334+P354+P329+P339+P349</f>
        <v>0</v>
      </c>
      <c r="Q358" s="127">
        <f>Q344+Q334+Q354+Q329+Q339+Q349</f>
        <v>0</v>
      </c>
      <c r="R358" s="127">
        <f>R344+R334+R354+R329+R339+R349</f>
        <v>0</v>
      </c>
      <c r="S358" s="127">
        <f>S344+S334+S354+S329+S339+S349</f>
        <v>0</v>
      </c>
      <c r="T358" s="127">
        <f>T344+T334+T354+T329+T339+T349</f>
        <v>0</v>
      </c>
      <c r="U358" s="127">
        <f>U344+U334+U354+U329+U339+U349</f>
        <v>0</v>
      </c>
      <c r="V358" s="127">
        <f>V344+V334+V354+V329+V339+V349</f>
        <v>0</v>
      </c>
      <c r="W358" s="127">
        <f>W344+W334+W354+W329+W339+W349</f>
        <v>0</v>
      </c>
      <c r="X358" s="127">
        <f>X344+X334+X354+X329+X339+X349</f>
        <v>0</v>
      </c>
      <c r="Y358" s="127">
        <f>Y344+Y334+Y354+Y329+Y339+Y349</f>
        <v>0</v>
      </c>
      <c r="FQ358"/>
      <c r="FR358"/>
      <c r="FS358"/>
      <c r="FT358"/>
      <c r="FU358"/>
      <c r="FV358"/>
      <c r="FW358"/>
      <c r="FX358"/>
    </row>
    <row r="359" spans="1:180" ht="12.75">
      <c r="A359" s="132"/>
      <c r="B359" s="124"/>
      <c r="C359" s="81" t="s">
        <v>9</v>
      </c>
      <c r="D359" s="125"/>
      <c r="E359" s="126">
        <f>E330+E335+E345+E355+E340+E350</f>
        <v>-4870.76</v>
      </c>
      <c r="F359" s="126">
        <f>F345+F335+F355+F330+F340+F350</f>
        <v>-4870.76</v>
      </c>
      <c r="G359" s="126">
        <f>G345+G335+G355+G330+G340+G350</f>
        <v>0</v>
      </c>
      <c r="H359" s="126">
        <f>H345+H335+H355+H330+H340+H350</f>
        <v>0</v>
      </c>
      <c r="I359" s="126">
        <f>I345+I335+I355+I330+I340+I350</f>
        <v>0</v>
      </c>
      <c r="J359" s="126">
        <f>J345+J335+J355+J330+J340+J350</f>
        <v>0</v>
      </c>
      <c r="K359" s="126">
        <f>K345+K335+K355+K330+K340+K350</f>
        <v>0</v>
      </c>
      <c r="L359" s="126">
        <f>L345+L335+L355+L330+L340+L350</f>
        <v>0</v>
      </c>
      <c r="M359" s="126">
        <f>M345+M335+M355+M330+M340+M350</f>
        <v>0</v>
      </c>
      <c r="N359" s="126">
        <f>N345+N335+N355+N330+N340+N350</f>
        <v>0</v>
      </c>
      <c r="O359" s="126">
        <f>O345+O335+O355+O330+O340+O350</f>
        <v>0</v>
      </c>
      <c r="P359" s="126">
        <f>P345+P335+P355+P330+P340+P350</f>
        <v>0</v>
      </c>
      <c r="Q359" s="126">
        <f>Q345+Q335+Q355+Q330+Q340+Q350</f>
        <v>0</v>
      </c>
      <c r="R359" s="126">
        <f>R345+R335+R355+R330+R340+R350</f>
        <v>0</v>
      </c>
      <c r="S359" s="126">
        <f>S345+S335+S355+S330+S340+S350</f>
        <v>0</v>
      </c>
      <c r="T359" s="126">
        <f>T345+T335+T355+T330+T340+T350</f>
        <v>0</v>
      </c>
      <c r="U359" s="126">
        <f>U345+U335+U355+U330+U340+U350</f>
        <v>0</v>
      </c>
      <c r="V359" s="126">
        <f>V345+V335+V355+V330+V340+V350</f>
        <v>0</v>
      </c>
      <c r="W359" s="126">
        <f>W345+W335+W355+W330+W340+W350</f>
        <v>0</v>
      </c>
      <c r="X359" s="126">
        <f>X345+X335+X355+X330+X340+X350</f>
        <v>0</v>
      </c>
      <c r="Y359" s="126">
        <f>Y345+Y335+Y355+Y330+Y340+Y350</f>
        <v>0</v>
      </c>
      <c r="FQ359"/>
      <c r="FR359"/>
      <c r="FS359"/>
      <c r="FT359"/>
      <c r="FU359"/>
      <c r="FV359"/>
      <c r="FW359"/>
      <c r="FX359"/>
    </row>
    <row r="360" spans="1:180" ht="12.75">
      <c r="A360" s="132"/>
      <c r="B360" s="124"/>
      <c r="C360" s="128" t="s">
        <v>38</v>
      </c>
      <c r="D360" s="129"/>
      <c r="E360" s="130">
        <f>E357/E356</f>
        <v>0.20873597305283373</v>
      </c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FQ360"/>
      <c r="FR360"/>
      <c r="FS360"/>
      <c r="FT360"/>
      <c r="FU360"/>
      <c r="FV360"/>
      <c r="FW360"/>
      <c r="FX360"/>
    </row>
    <row r="361" spans="2:180" ht="16.5" customHeight="1">
      <c r="B361" s="38"/>
      <c r="C361" s="139" t="s">
        <v>60</v>
      </c>
      <c r="D361" s="38"/>
      <c r="E361" s="117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</row>
    <row r="362" spans="1:256" s="34" customFormat="1" ht="12.75">
      <c r="A362"/>
      <c r="B362" s="141" t="s">
        <v>34</v>
      </c>
      <c r="C362" s="17" t="s">
        <v>6</v>
      </c>
      <c r="D362" s="110"/>
      <c r="E362" s="18">
        <f>E6+E35+E64+E93+E127+E161+E195+E229+E263+E298+E327</f>
        <v>273912.93</v>
      </c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  <c r="HW362" s="35"/>
      <c r="HX362" s="35"/>
      <c r="HY362" s="35"/>
      <c r="HZ362" s="35"/>
      <c r="IA362" s="35"/>
      <c r="IB362" s="35"/>
      <c r="IC362" s="35"/>
      <c r="ID362" s="35"/>
      <c r="IE362" s="35"/>
      <c r="IF362" s="35"/>
      <c r="IG362" s="35"/>
      <c r="IH362" s="35"/>
      <c r="II362" s="35"/>
      <c r="IJ362" s="35"/>
      <c r="IK362" s="35"/>
      <c r="IL362" s="35"/>
      <c r="IM362" s="35"/>
      <c r="IN362" s="35"/>
      <c r="IO362" s="35"/>
      <c r="IP362" s="35"/>
      <c r="IQ362" s="35"/>
      <c r="IR362" s="35"/>
      <c r="IS362" s="35"/>
      <c r="IT362" s="35"/>
      <c r="IU362" s="35"/>
      <c r="IV362" s="35"/>
    </row>
    <row r="363" spans="2:180" ht="12.75">
      <c r="B363" s="141"/>
      <c r="C363" s="17" t="s">
        <v>7</v>
      </c>
      <c r="D363" s="19">
        <f>E363/E362</f>
        <v>0.17678720022453853</v>
      </c>
      <c r="E363" s="18">
        <f>SUM(F363:Y363)</f>
        <v>48424.3</v>
      </c>
      <c r="F363" s="111">
        <f>F7+F36+F65+F94+F128+F162+F196+F230+F264+F299+F328</f>
        <v>48424.3</v>
      </c>
      <c r="G363" s="111">
        <f>G7+G36+G65+G94+G128+G162+G196+G230+G264+G299+G328</f>
        <v>0</v>
      </c>
      <c r="H363" s="111">
        <f>H7+H36+H65+H94+H128+H162+H196+H230+H264+H299+H328</f>
        <v>0</v>
      </c>
      <c r="I363" s="111">
        <f>I7+I36+I65+I94+I128+I162+I196+I230+I264+I299+I328</f>
        <v>0</v>
      </c>
      <c r="J363" s="111">
        <f>J7+J36+J65+J94+J128+J162+J196+J230+J264+J299+J328</f>
        <v>0</v>
      </c>
      <c r="K363" s="111">
        <f>K7+K36+K65+K94+K128+K162+K196+K230+K264+K299+K328</f>
        <v>0</v>
      </c>
      <c r="L363" s="111">
        <f>L7+L36+L65+L94+L128+L162+L196+L230+L264+L299+L328</f>
        <v>0</v>
      </c>
      <c r="M363" s="111">
        <f>M7+M36+M65+M94+M128+M162+M196+M230+M264+M299+M328</f>
        <v>0</v>
      </c>
      <c r="N363" s="111">
        <f>N7+N36+N65+N94+N128+N162+N196+N230+N264+N299+N328</f>
        <v>0</v>
      </c>
      <c r="O363" s="111">
        <f>O7+O36+O65+O94+O128+O162+O196+O230+O264+O299+O328</f>
        <v>0</v>
      </c>
      <c r="P363" s="111">
        <f>P7+P36+P65+P94+P128+P162+P196+P230+P264+P299+P328</f>
        <v>0</v>
      </c>
      <c r="Q363" s="111">
        <f>Q7+Q36+Q65+Q94+Q128+Q162+Q196+Q230+Q264+Q299+Q328</f>
        <v>0</v>
      </c>
      <c r="R363" s="111">
        <f>R7+R36+R65+R94+R128+R162+R196+R230+R264+R299+R328</f>
        <v>0</v>
      </c>
      <c r="S363" s="111">
        <f>S7+S36+S65+S94+S128+S162+S196+S230+S264+S299+S328</f>
        <v>0</v>
      </c>
      <c r="T363" s="111">
        <f>T7+T36+T65+T94+T128+T162+T196+T230+T264+T299+T328</f>
        <v>0</v>
      </c>
      <c r="U363" s="111">
        <f>U7+U36+U65+U94+U128+U162+U196+U230+U264+U299+U328</f>
        <v>0</v>
      </c>
      <c r="V363" s="111">
        <f>V7+V36+V65+V94+V128+V162+V196+V230+V264+V299+V328</f>
        <v>0</v>
      </c>
      <c r="W363" s="111">
        <f>W7+W36+W65+W94+W128+W162+W196+W230+W264+W299+W328</f>
        <v>0</v>
      </c>
      <c r="X363" s="111">
        <f>X7+X36+X65+X94+X128+X162+X196+X230+X264+X299+X328</f>
        <v>0</v>
      </c>
      <c r="Y363" s="111">
        <f>Y7+Y36+Y65+Y94+Y128+Y162+Y196+Y230+Y264+Y299+Y328</f>
        <v>0</v>
      </c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</row>
    <row r="364" spans="2:180" ht="12.75">
      <c r="B364" s="141"/>
      <c r="C364" s="21" t="s">
        <v>8</v>
      </c>
      <c r="D364" s="22"/>
      <c r="E364" s="143">
        <f>SUM(F364:Y364)</f>
        <v>0</v>
      </c>
      <c r="F364" s="114">
        <f>F8+F37+F66+F95+F129+F163+F197+F231+F265+F300+F329</f>
        <v>0</v>
      </c>
      <c r="G364" s="114">
        <f>G8+G37+G66+G95+G129+G163+G197+G231+G265+G300+G329</f>
        <v>0</v>
      </c>
      <c r="H364" s="114">
        <f>H8+H37+H66+H95+H129+H163+H197+H231+H265+H300+H329</f>
        <v>0</v>
      </c>
      <c r="I364" s="114">
        <f>I8+I37+I66+I95+I129+I163+I197+I231+I265+I300+I329</f>
        <v>0</v>
      </c>
      <c r="J364" s="114">
        <f>J8+J37+J66+J95+J129+J163+J197+J231+J265+J300+J329</f>
        <v>0</v>
      </c>
      <c r="K364" s="114">
        <f>K8+K37+K66+K95+K129+K163+K197+K231+K265+K300+K329</f>
        <v>0</v>
      </c>
      <c r="L364" s="114">
        <f>L8+L37+L66+L95+L129+L163+L197+L231+L265+L300+L329</f>
        <v>0</v>
      </c>
      <c r="M364" s="114">
        <f>M8+M37+M66+M95+M129+M163+M197+M231+M265+M300+M329</f>
        <v>0</v>
      </c>
      <c r="N364" s="114">
        <f>N8+N37+N66+N95+N129+N163+N197+N231+N265+N300+N329</f>
        <v>0</v>
      </c>
      <c r="O364" s="114">
        <f>O8+O37+O66+O95+O129+O163+O197+O231+O265+O300+O329</f>
        <v>0</v>
      </c>
      <c r="P364" s="114">
        <f>P8+P37+P66+P95+P129+P163+P197+P231+P265+P300+P329</f>
        <v>0</v>
      </c>
      <c r="Q364" s="114">
        <f>Q8+Q37+Q66+Q95+Q129+Q163+Q197+Q231+Q265+Q300+Q329</f>
        <v>0</v>
      </c>
      <c r="R364" s="114">
        <f>R8+R37+R66+R95+R129+R163+R197+R231+R265+R300+R329</f>
        <v>0</v>
      </c>
      <c r="S364" s="114">
        <f>S8+S37+S66+S95+S129+S163+S197+S231+S265+S300+S329</f>
        <v>0</v>
      </c>
      <c r="T364" s="114">
        <f>T8+T37+T66+T95+T129+T163+T197+T231+T265+T300+T329</f>
        <v>0</v>
      </c>
      <c r="U364" s="114">
        <f>U8+U37+U66+U95+U129+U163+U197+U231+U265+U300+U329</f>
        <v>0</v>
      </c>
      <c r="V364" s="114">
        <f>V8+V37+V66+V95+V129+V163+V197+V231+V265+V300+V329</f>
        <v>0</v>
      </c>
      <c r="W364" s="114">
        <f>W8+W37+W66+W95+W129+W163+W197+W231+W265+W300+W329</f>
        <v>0</v>
      </c>
      <c r="X364" s="114">
        <f>X8+X37+X66+X95+X129+X163+X197+X231+X265+X300+X329</f>
        <v>0</v>
      </c>
      <c r="Y364" s="114">
        <f>Y8+Y37+Y66+Y95+Y129+Y163+Y197+Y231+Y265+Y300+Y329</f>
        <v>0</v>
      </c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</row>
    <row r="365" spans="2:180" ht="12" customHeight="1">
      <c r="B365" s="141"/>
      <c r="C365" s="17" t="s">
        <v>9</v>
      </c>
      <c r="D365" s="25">
        <f>D9+D38+D67+D96+D130+D164+D198+D232+D266+D330+D301</f>
        <v>0</v>
      </c>
      <c r="E365" s="18">
        <f>SUM(F365:Y365)</f>
        <v>-48424.3</v>
      </c>
      <c r="F365" s="115">
        <f>F364-F363</f>
        <v>-48424.3</v>
      </c>
      <c r="G365" s="115">
        <f>G364-G363</f>
        <v>0</v>
      </c>
      <c r="H365" s="115">
        <f>H364-H363</f>
        <v>0</v>
      </c>
      <c r="I365" s="115">
        <f>I364-I363</f>
        <v>0</v>
      </c>
      <c r="J365" s="115">
        <f>J364-J363</f>
        <v>0</v>
      </c>
      <c r="K365" s="115">
        <f>K364-K363</f>
        <v>0</v>
      </c>
      <c r="L365" s="115">
        <f>L364-L363</f>
        <v>0</v>
      </c>
      <c r="M365" s="115">
        <f>M364-M363</f>
        <v>0</v>
      </c>
      <c r="N365" s="115">
        <f>N364-N363</f>
        <v>0</v>
      </c>
      <c r="O365" s="115">
        <f>O364-O363</f>
        <v>0</v>
      </c>
      <c r="P365" s="115">
        <f>P364-P363</f>
        <v>0</v>
      </c>
      <c r="Q365" s="115">
        <f>Q364-Q363</f>
        <v>0</v>
      </c>
      <c r="R365" s="115">
        <f>R364-R363</f>
        <v>0</v>
      </c>
      <c r="S365" s="115">
        <f>S364-S363</f>
        <v>0</v>
      </c>
      <c r="T365" s="115">
        <f>T364-T363</f>
        <v>0</v>
      </c>
      <c r="U365" s="115">
        <f>U364-U363</f>
        <v>0</v>
      </c>
      <c r="V365" s="115">
        <f>V364-V363</f>
        <v>0</v>
      </c>
      <c r="W365" s="115">
        <f>W364-W363</f>
        <v>0</v>
      </c>
      <c r="X365" s="115">
        <f>X364-X363</f>
        <v>0</v>
      </c>
      <c r="Y365" s="115">
        <f>Y364-Y363</f>
        <v>0</v>
      </c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</row>
    <row r="366" spans="2:180" ht="7.5" customHeight="1">
      <c r="B366" s="144"/>
      <c r="C366" s="145"/>
      <c r="D366" s="144"/>
      <c r="E366" s="146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</row>
    <row r="367" spans="1:256" s="34" customFormat="1" ht="12.75" customHeight="1">
      <c r="A367"/>
      <c r="B367" s="147" t="s">
        <v>35</v>
      </c>
      <c r="C367" s="17" t="s">
        <v>6</v>
      </c>
      <c r="D367" s="148"/>
      <c r="E367" s="18">
        <f>E11+E40+E69+E103+E137+E171+E205+E239+E273+E303</f>
        <v>2082149.3599999999</v>
      </c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  <c r="HW367" s="35"/>
      <c r="HX367" s="35"/>
      <c r="HY367" s="35"/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  <c r="IK367" s="35"/>
      <c r="IL367" s="35"/>
      <c r="IM367" s="35"/>
      <c r="IN367" s="35"/>
      <c r="IO367" s="35"/>
      <c r="IP367" s="35"/>
      <c r="IQ367" s="35"/>
      <c r="IR367" s="35"/>
      <c r="IS367" s="35"/>
      <c r="IT367" s="35"/>
      <c r="IU367" s="35"/>
      <c r="IV367" s="35"/>
    </row>
    <row r="368" spans="2:180" ht="12.75">
      <c r="B368" s="147"/>
      <c r="C368" s="17" t="s">
        <v>7</v>
      </c>
      <c r="D368" s="19">
        <f>E368/E367</f>
        <v>0.17167080655539527</v>
      </c>
      <c r="E368" s="18">
        <f>SUM(F368:Y368)</f>
        <v>357444.26</v>
      </c>
      <c r="F368" s="111">
        <f>F12+F41+F70+F304+F104+F138+F172+F206+F240+F274</f>
        <v>357444.26</v>
      </c>
      <c r="G368" s="111">
        <f>G12+G41+G70+G304+G104+G138+G172+G206+G240+G274</f>
        <v>0</v>
      </c>
      <c r="H368" s="111">
        <f>H12+H41+H70+H304+H104+H138+H172+H206+H240+H274</f>
        <v>0</v>
      </c>
      <c r="I368" s="111">
        <f>I12+I41+I70+I304+I104+I138+I172+I206+I240+I274</f>
        <v>0</v>
      </c>
      <c r="J368" s="111">
        <f>J12+J41+J70+J304+J104+J138+J172+J206+J240+J274</f>
        <v>0</v>
      </c>
      <c r="K368" s="111">
        <f>K12+K41+K70+K304+K104+K138+K172+K206+K240+K274</f>
        <v>0</v>
      </c>
      <c r="L368" s="111">
        <f>L12+L41+L70+L304+L104+L138+L172+L206+L240+L274</f>
        <v>0</v>
      </c>
      <c r="M368" s="111">
        <f>M12+M41+M70+M304+M104+M138+M172+M206+M240+M274</f>
        <v>0</v>
      </c>
      <c r="N368" s="111">
        <f>N12+N41+N70+N304+N104+N138+N172+N206+N240+N274</f>
        <v>0</v>
      </c>
      <c r="O368" s="111">
        <f>O12+O41+O70+O304+O104+O138+O172+O206+O240+O274</f>
        <v>0</v>
      </c>
      <c r="P368" s="111">
        <f>P12+P41+P70+P304+P104+P138+P172+P206+P240+P274</f>
        <v>0</v>
      </c>
      <c r="Q368" s="111">
        <f>Q12+Q41+Q70+Q304+Q104+Q138+Q172+Q206+Q240+Q274</f>
        <v>0</v>
      </c>
      <c r="R368" s="111">
        <f>R12+R41+R70+R304+R104+R138+R172+R206+R240+R274</f>
        <v>0</v>
      </c>
      <c r="S368" s="111">
        <f>S12+S41+S70+S304+S104+S138+S172+S206+S240+S274</f>
        <v>0</v>
      </c>
      <c r="T368" s="111">
        <f>T12+T41+T70+T304+T104+T138+T172+T206+T240+T274</f>
        <v>0</v>
      </c>
      <c r="U368" s="111">
        <f>U12+U41+U70+U304+U104+U138+U172+U206+U240+U274</f>
        <v>0</v>
      </c>
      <c r="V368" s="111">
        <f>V12+V41+V70+V304+V104+V138+V172+V206+V240+V274</f>
        <v>0</v>
      </c>
      <c r="W368" s="111">
        <f>W12+W41+W70+W304+W104+W138+W172+W206+W240+W274</f>
        <v>0</v>
      </c>
      <c r="X368" s="111">
        <f>X12+X41+X70+X304+X104+X138+X172+X206+X240+X274</f>
        <v>0</v>
      </c>
      <c r="Y368" s="111">
        <f>Y12+Y41+Y70+Y304+Y104+Y138+Y172+Y206+Y240+Y274</f>
        <v>0</v>
      </c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</row>
    <row r="369" spans="2:180" ht="12.75">
      <c r="B369" s="147"/>
      <c r="C369" s="21" t="s">
        <v>8</v>
      </c>
      <c r="D369" s="22"/>
      <c r="E369" s="143">
        <f>SUM(F369:Y369)</f>
        <v>0</v>
      </c>
      <c r="F369" s="114">
        <f>F13+F42+F71+F305+F105+F139+F173+F207+F241+F275</f>
        <v>0</v>
      </c>
      <c r="G369" s="114">
        <f>G13+G42+G71+G305+G105+G139+G173+G207+G241+G275</f>
        <v>0</v>
      </c>
      <c r="H369" s="114">
        <f>H13+H42+H71+H305+H105+H139+H173+H207+H241+H275</f>
        <v>0</v>
      </c>
      <c r="I369" s="114">
        <f>I13+I42+I71+I305+I105+I139+I173+I207+I241+I275</f>
        <v>0</v>
      </c>
      <c r="J369" s="114">
        <f>J13+J42+J71+J305+J105+J139+J173+J207+J241+J275</f>
        <v>0</v>
      </c>
      <c r="K369" s="114">
        <f>K13+K42+K71+K305+K105+K139+K173+K207+K241+K275</f>
        <v>0</v>
      </c>
      <c r="L369" s="114">
        <f>L13+L42+L71+L305+L105+L139+L173+L207+L241+L275</f>
        <v>0</v>
      </c>
      <c r="M369" s="114">
        <f>M13+M42+M71+M305+M105+M139+M173+M207+M241+M275</f>
        <v>0</v>
      </c>
      <c r="N369" s="114">
        <f>N13+N42+N71+N305+N105+N139+N173+N207+N241+N275</f>
        <v>0</v>
      </c>
      <c r="O369" s="114">
        <f>O13+O42+O71+O305+O105+O139+O173+O207+O241+O275</f>
        <v>0</v>
      </c>
      <c r="P369" s="114">
        <f>P13+P42+P71+P305+P105+P139+P173+P207+P241+P275</f>
        <v>0</v>
      </c>
      <c r="Q369" s="114">
        <f>Q13+Q42+Q71+Q305+Q105+Q139+Q173+Q207+Q241+Q275</f>
        <v>0</v>
      </c>
      <c r="R369" s="114">
        <f>R13+R42+R71+R305+R105+R139+R173+R207+R241+R275</f>
        <v>0</v>
      </c>
      <c r="S369" s="114">
        <f>S13+S42+S71+S305+S105+S139+S173+S207+S241+S275</f>
        <v>0</v>
      </c>
      <c r="T369" s="114">
        <f>T13+T42+T71+T305+T105+T139+T173+T207+T241+T275</f>
        <v>0</v>
      </c>
      <c r="U369" s="114">
        <f>U13+U42+U71+U305+U105+U139+U173+U207+U241+U275</f>
        <v>0</v>
      </c>
      <c r="V369" s="114">
        <f>V13+V42+V71+V305+V105+V139+V173+V207+V241+V275</f>
        <v>0</v>
      </c>
      <c r="W369" s="114">
        <f>W13+W42+W71+W305+W105+W139+W173+W207+W241+W275</f>
        <v>0</v>
      </c>
      <c r="X369" s="114">
        <f>X13+X42+X71+X305+X105+X139+X173+X207+X241+X275</f>
        <v>0</v>
      </c>
      <c r="Y369" s="114">
        <f>Y13+Y42+Y71+Y305+Y105+Y139+Y173+Y207+Y241+Y275</f>
        <v>0</v>
      </c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</row>
    <row r="370" spans="2:180" ht="12.75">
      <c r="B370" s="147"/>
      <c r="C370" s="17" t="s">
        <v>9</v>
      </c>
      <c r="D370" s="25">
        <f>D14+D43+D72+D306+D106+D140+D174+D208+D242+D276</f>
        <v>0</v>
      </c>
      <c r="E370" s="18">
        <f>SUM(F370:Y370)</f>
        <v>-357444.26</v>
      </c>
      <c r="F370" s="115">
        <f>F369-F368</f>
        <v>-357444.26</v>
      </c>
      <c r="G370" s="115">
        <f>G369-G368</f>
        <v>0</v>
      </c>
      <c r="H370" s="115">
        <f>H369-H368</f>
        <v>0</v>
      </c>
      <c r="I370" s="115">
        <f>I369-I368</f>
        <v>0</v>
      </c>
      <c r="J370" s="115">
        <f>J369-J368</f>
        <v>0</v>
      </c>
      <c r="K370" s="115">
        <f>K369-K368</f>
        <v>0</v>
      </c>
      <c r="L370" s="115">
        <f>L369-L368</f>
        <v>0</v>
      </c>
      <c r="M370" s="115">
        <f>M369-M368</f>
        <v>0</v>
      </c>
      <c r="N370" s="115">
        <f>N369-N368</f>
        <v>0</v>
      </c>
      <c r="O370" s="115">
        <f>O369-O368</f>
        <v>0</v>
      </c>
      <c r="P370" s="115">
        <f>P369-P368</f>
        <v>0</v>
      </c>
      <c r="Q370" s="115">
        <f>Q369-Q368</f>
        <v>0</v>
      </c>
      <c r="R370" s="115">
        <f>R369-R368</f>
        <v>0</v>
      </c>
      <c r="S370" s="115">
        <f>S369-S368</f>
        <v>0</v>
      </c>
      <c r="T370" s="115">
        <f>T369-T368</f>
        <v>0</v>
      </c>
      <c r="U370" s="115">
        <f>U369-U368</f>
        <v>0</v>
      </c>
      <c r="V370" s="115">
        <f>V369-V368</f>
        <v>0</v>
      </c>
      <c r="W370" s="115">
        <f>W369-W368</f>
        <v>0</v>
      </c>
      <c r="X370" s="115">
        <f>X369-X368</f>
        <v>0</v>
      </c>
      <c r="Y370" s="115">
        <f>Y369-Y368</f>
        <v>0</v>
      </c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</row>
    <row r="371" spans="2:180" ht="7.5" customHeight="1">
      <c r="B371" s="144"/>
      <c r="C371" s="145"/>
      <c r="D371" s="144"/>
      <c r="E371" s="146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</row>
    <row r="372" spans="1:256" s="34" customFormat="1" ht="14.25" customHeight="1">
      <c r="A372"/>
      <c r="B372" s="147" t="s">
        <v>5</v>
      </c>
      <c r="C372" s="17" t="s">
        <v>6</v>
      </c>
      <c r="D372" s="148"/>
      <c r="E372" s="18">
        <f>E98+E132+E166+E200+E234+E268+E332</f>
        <v>-48336.85</v>
      </c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  <c r="IQ372" s="35"/>
      <c r="IR372" s="35"/>
      <c r="IS372" s="35"/>
      <c r="IT372" s="35"/>
      <c r="IU372" s="35"/>
      <c r="IV372" s="35"/>
    </row>
    <row r="373" spans="2:180" ht="12.75">
      <c r="B373" s="147"/>
      <c r="C373" s="17" t="s">
        <v>7</v>
      </c>
      <c r="D373" s="19">
        <f>E373/E372</f>
        <v>-0.03298560001324042</v>
      </c>
      <c r="E373" s="18">
        <f>SUM(F373:Y373)</f>
        <v>1594.42</v>
      </c>
      <c r="F373" s="111">
        <f>F99+F133+F167+F201+F235+F269+F333</f>
        <v>1594.42</v>
      </c>
      <c r="G373" s="111">
        <f>G99+G133+G167+G201+G235+G269+G333</f>
        <v>0</v>
      </c>
      <c r="H373" s="111">
        <f>H99+H133+H167+H201+H235+H269+H333</f>
        <v>0</v>
      </c>
      <c r="I373" s="111">
        <f>I99+I133+I167+I201+I235+I269+I333</f>
        <v>0</v>
      </c>
      <c r="J373" s="111">
        <f>J99+J133+J167+J201+J235+J269+J333</f>
        <v>0</v>
      </c>
      <c r="K373" s="111">
        <f>K99+K133+K167+K201+K235+K269+K333</f>
        <v>0</v>
      </c>
      <c r="L373" s="111">
        <f>L99+L133+L167+L201+L235+L269+L333</f>
        <v>0</v>
      </c>
      <c r="M373" s="111">
        <f>M99+M133+M167+M201+M235+M269+M333</f>
        <v>0</v>
      </c>
      <c r="N373" s="111">
        <f>N99+N133+N167+N201+N235+N269+N333</f>
        <v>0</v>
      </c>
      <c r="O373" s="111">
        <f>O99+O133+O167+O201+O235+O269+O333</f>
        <v>0</v>
      </c>
      <c r="P373" s="111">
        <f>P99+P133+P167+P201+P235+P269+P333</f>
        <v>0</v>
      </c>
      <c r="Q373" s="111">
        <f>Q99+Q133+Q167+Q201+Q235+Q269+Q333</f>
        <v>0</v>
      </c>
      <c r="R373" s="111">
        <f>R99+R133+R167+R201+R235+R269+R333</f>
        <v>0</v>
      </c>
      <c r="S373" s="111">
        <f>S99+S133+S167+S201+S235+S269+S333</f>
        <v>0</v>
      </c>
      <c r="T373" s="111">
        <f>T99+T133+T167+T201+T235+T269+T333</f>
        <v>0</v>
      </c>
      <c r="U373" s="111">
        <f>U99+U133+U167+U201+U235+U269+U333</f>
        <v>0</v>
      </c>
      <c r="V373" s="111">
        <f>V99+V133+V167+V201+V235+V269+V333</f>
        <v>0</v>
      </c>
      <c r="W373" s="111">
        <f>W99+W133+W167+W201+W235+W269+W333</f>
        <v>0</v>
      </c>
      <c r="X373" s="111">
        <f>X99+X133+X167+X201+X235+X269+X333</f>
        <v>0</v>
      </c>
      <c r="Y373" s="111">
        <f>Y99+Y133+Y167+Y201+Y235+Y269+Y333</f>
        <v>0</v>
      </c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</row>
    <row r="374" spans="2:180" ht="12.75">
      <c r="B374" s="147"/>
      <c r="C374" s="21" t="s">
        <v>8</v>
      </c>
      <c r="D374" s="22"/>
      <c r="E374" s="143">
        <f>SUM(F374:Y374)</f>
        <v>0</v>
      </c>
      <c r="F374" s="114">
        <f>F100+F134+F168+F202+F236+F270+F334</f>
        <v>0</v>
      </c>
      <c r="G374" s="114">
        <f>G100+G134+G168+G202+G236+G270+G334</f>
        <v>0</v>
      </c>
      <c r="H374" s="114">
        <f>H100+H134+H168+H202+H236+H270+H334</f>
        <v>0</v>
      </c>
      <c r="I374" s="114">
        <f>I100+I134+I168+I202+I236+I270+I334</f>
        <v>0</v>
      </c>
      <c r="J374" s="114">
        <f>J100+J134+J168+J202+J236+J270+J334</f>
        <v>0</v>
      </c>
      <c r="K374" s="114">
        <f>K100+K134+K168+K202+K236+K270+K334</f>
        <v>0</v>
      </c>
      <c r="L374" s="114">
        <f>L100+L134+L168+L202+L236+L270+L334</f>
        <v>0</v>
      </c>
      <c r="M374" s="114">
        <f>M100+M134+M168+M202+M236+M270+M334</f>
        <v>0</v>
      </c>
      <c r="N374" s="114">
        <f>N100+N134+N168+N202+N236+N270+N334</f>
        <v>0</v>
      </c>
      <c r="O374" s="114">
        <f>O100+O134+O168+O202+O236+O270+O334</f>
        <v>0</v>
      </c>
      <c r="P374" s="114">
        <f>P100+P134+P168+P202+P236+P270+P334</f>
        <v>0</v>
      </c>
      <c r="Q374" s="114">
        <f>Q100+Q134+Q168+Q202+Q236+Q270+Q334</f>
        <v>0</v>
      </c>
      <c r="R374" s="114">
        <f>R100+R134+R168+R202+R236+R270+R334</f>
        <v>0</v>
      </c>
      <c r="S374" s="114">
        <f>S100+S134+S168+S202+S236+S270+S334</f>
        <v>0</v>
      </c>
      <c r="T374" s="114">
        <f>T100+T134+T168+T202+T236+T270+T334</f>
        <v>0</v>
      </c>
      <c r="U374" s="114">
        <f>U100+U134+U168+U202+U236+U270+U334</f>
        <v>0</v>
      </c>
      <c r="V374" s="114">
        <f>V100+V134+V168+V202+V236+V270+V334</f>
        <v>0</v>
      </c>
      <c r="W374" s="114">
        <f>W100+W134+W168+W202+W236+W270+W334</f>
        <v>0</v>
      </c>
      <c r="X374" s="114">
        <f>X100+X134+X168+X202+X236+X270+X334</f>
        <v>0</v>
      </c>
      <c r="Y374" s="114">
        <f>Y100+Y134+Y168+Y202+Y236+Y270+Y334</f>
        <v>0</v>
      </c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</row>
    <row r="375" spans="2:180" ht="12.75">
      <c r="B375" s="147"/>
      <c r="C375" s="17" t="s">
        <v>9</v>
      </c>
      <c r="D375" s="149">
        <f>D101+D135+D169+D203+D237+D271+D335</f>
        <v>0</v>
      </c>
      <c r="E375" s="18">
        <f>SUM(F375:Y375)</f>
        <v>-1594.42</v>
      </c>
      <c r="F375" s="115">
        <f>F374-F373</f>
        <v>-1594.42</v>
      </c>
      <c r="G375" s="115">
        <f>G374-G373</f>
        <v>0</v>
      </c>
      <c r="H375" s="115">
        <f>H374-H373</f>
        <v>0</v>
      </c>
      <c r="I375" s="115">
        <f>I374-I373</f>
        <v>0</v>
      </c>
      <c r="J375" s="115">
        <f>J374-J373</f>
        <v>0</v>
      </c>
      <c r="K375" s="115">
        <f>K374-K373</f>
        <v>0</v>
      </c>
      <c r="L375" s="115">
        <f>L374-L373</f>
        <v>0</v>
      </c>
      <c r="M375" s="115">
        <f>M374-M373</f>
        <v>0</v>
      </c>
      <c r="N375" s="115">
        <f>N374-N373</f>
        <v>0</v>
      </c>
      <c r="O375" s="115">
        <f>O374-O373</f>
        <v>0</v>
      </c>
      <c r="P375" s="115">
        <f>P374-P373</f>
        <v>0</v>
      </c>
      <c r="Q375" s="115">
        <f>Q374-Q373</f>
        <v>0</v>
      </c>
      <c r="R375" s="115">
        <f>R374-R373</f>
        <v>0</v>
      </c>
      <c r="S375" s="115">
        <f>S374-S373</f>
        <v>0</v>
      </c>
      <c r="T375" s="115">
        <f>T374-T373</f>
        <v>0</v>
      </c>
      <c r="U375" s="115">
        <f>U374-U373</f>
        <v>0</v>
      </c>
      <c r="V375" s="115">
        <f>V374-V373</f>
        <v>0</v>
      </c>
      <c r="W375" s="115">
        <f>W374-W373</f>
        <v>0</v>
      </c>
      <c r="X375" s="115">
        <f>X374-X373</f>
        <v>0</v>
      </c>
      <c r="Y375" s="115">
        <f>Y374-Y373</f>
        <v>0</v>
      </c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</row>
    <row r="376" spans="2:180" ht="7.5" customHeight="1">
      <c r="B376" s="144"/>
      <c r="C376" s="145"/>
      <c r="D376" s="144"/>
      <c r="E376" s="146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</row>
    <row r="377" spans="2:180" ht="12.75">
      <c r="B377" s="147" t="s">
        <v>58</v>
      </c>
      <c r="C377" s="17" t="s">
        <v>6</v>
      </c>
      <c r="D377" s="149"/>
      <c r="E377" s="18">
        <f>E337</f>
        <v>0</v>
      </c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</row>
    <row r="378" spans="2:180" ht="12.75">
      <c r="B378" s="147"/>
      <c r="C378" s="17" t="s">
        <v>7</v>
      </c>
      <c r="D378" s="19" t="e">
        <f>E378/E377</f>
        <v>#DIV/0!</v>
      </c>
      <c r="E378" s="18">
        <f>SUM(F378:Y378)</f>
        <v>0</v>
      </c>
      <c r="F378" s="111">
        <f>F338</f>
        <v>0</v>
      </c>
      <c r="G378" s="111">
        <f>G338</f>
        <v>0</v>
      </c>
      <c r="H378" s="111">
        <f>H338</f>
        <v>0</v>
      </c>
      <c r="I378" s="111">
        <f>I338</f>
        <v>0</v>
      </c>
      <c r="J378" s="111">
        <f>J338</f>
        <v>0</v>
      </c>
      <c r="K378" s="111">
        <f>K338</f>
        <v>0</v>
      </c>
      <c r="L378" s="111">
        <f>L338</f>
        <v>0</v>
      </c>
      <c r="M378" s="111">
        <f>M338</f>
        <v>0</v>
      </c>
      <c r="N378" s="111">
        <f>N338</f>
        <v>0</v>
      </c>
      <c r="O378" s="111">
        <f>O338</f>
        <v>0</v>
      </c>
      <c r="P378" s="111">
        <f>P338</f>
        <v>0</v>
      </c>
      <c r="Q378" s="111">
        <f>Q338</f>
        <v>0</v>
      </c>
      <c r="R378" s="111">
        <f>R338</f>
        <v>0</v>
      </c>
      <c r="S378" s="111">
        <f>S338</f>
        <v>0</v>
      </c>
      <c r="T378" s="111">
        <f>T338</f>
        <v>0</v>
      </c>
      <c r="U378" s="111">
        <f>U338</f>
        <v>0</v>
      </c>
      <c r="V378" s="111">
        <f>V338</f>
        <v>0</v>
      </c>
      <c r="W378" s="111">
        <f>W338</f>
        <v>0</v>
      </c>
      <c r="X378" s="111">
        <f>X338</f>
        <v>0</v>
      </c>
      <c r="Y378" s="111">
        <f>Y338</f>
        <v>0</v>
      </c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</row>
    <row r="379" spans="2:180" ht="12.75">
      <c r="B379" s="147"/>
      <c r="C379" s="21" t="s">
        <v>8</v>
      </c>
      <c r="D379" s="149"/>
      <c r="E379" s="143">
        <f>SUM(F379:Y379)</f>
        <v>0</v>
      </c>
      <c r="F379" s="114">
        <f>F339</f>
        <v>0</v>
      </c>
      <c r="G379" s="114">
        <f>G339</f>
        <v>0</v>
      </c>
      <c r="H379" s="114">
        <f>H339</f>
        <v>0</v>
      </c>
      <c r="I379" s="114">
        <f>I339</f>
        <v>0</v>
      </c>
      <c r="J379" s="114">
        <f>J339</f>
        <v>0</v>
      </c>
      <c r="K379" s="114">
        <f>K339</f>
        <v>0</v>
      </c>
      <c r="L379" s="114">
        <f>L339</f>
        <v>0</v>
      </c>
      <c r="M379" s="114">
        <f>M339</f>
        <v>0</v>
      </c>
      <c r="N379" s="114">
        <f>N339</f>
        <v>0</v>
      </c>
      <c r="O379" s="114">
        <f>O339</f>
        <v>0</v>
      </c>
      <c r="P379" s="114">
        <f>P339</f>
        <v>0</v>
      </c>
      <c r="Q379" s="114">
        <f>Q339</f>
        <v>0</v>
      </c>
      <c r="R379" s="114">
        <f>R339</f>
        <v>0</v>
      </c>
      <c r="S379" s="114">
        <f>S339</f>
        <v>0</v>
      </c>
      <c r="T379" s="114">
        <f>T339</f>
        <v>0</v>
      </c>
      <c r="U379" s="114">
        <f>U339</f>
        <v>0</v>
      </c>
      <c r="V379" s="114">
        <f>V339</f>
        <v>0</v>
      </c>
      <c r="W379" s="114">
        <f>W339</f>
        <v>0</v>
      </c>
      <c r="X379" s="114">
        <f>X339</f>
        <v>0</v>
      </c>
      <c r="Y379" s="114">
        <f>Y339</f>
        <v>0</v>
      </c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</row>
    <row r="380" spans="2:180" ht="12.75">
      <c r="B380" s="147"/>
      <c r="C380" s="17" t="s">
        <v>9</v>
      </c>
      <c r="D380" s="149"/>
      <c r="E380" s="18">
        <f>SUM(F380:Y380)</f>
        <v>0</v>
      </c>
      <c r="F380" s="115">
        <f>F340</f>
        <v>0</v>
      </c>
      <c r="G380" s="115">
        <f>G340</f>
        <v>0</v>
      </c>
      <c r="H380" s="115">
        <f>H340</f>
        <v>0</v>
      </c>
      <c r="I380" s="115">
        <f>I340</f>
        <v>0</v>
      </c>
      <c r="J380" s="115">
        <f>J340</f>
        <v>0</v>
      </c>
      <c r="K380" s="115">
        <f>K340</f>
        <v>0</v>
      </c>
      <c r="L380" s="115">
        <f>L340</f>
        <v>0</v>
      </c>
      <c r="M380" s="115">
        <f>M340</f>
        <v>0</v>
      </c>
      <c r="N380" s="115">
        <f>N340</f>
        <v>0</v>
      </c>
      <c r="O380" s="115">
        <f>O340</f>
        <v>0</v>
      </c>
      <c r="P380" s="115">
        <f>P340</f>
        <v>0</v>
      </c>
      <c r="Q380" s="115">
        <f>Q340</f>
        <v>0</v>
      </c>
      <c r="R380" s="115">
        <f>R340</f>
        <v>0</v>
      </c>
      <c r="S380" s="115">
        <f>S340</f>
        <v>0</v>
      </c>
      <c r="T380" s="115">
        <f>T340</f>
        <v>0</v>
      </c>
      <c r="U380" s="115">
        <f>U340</f>
        <v>0</v>
      </c>
      <c r="V380" s="115">
        <f>V340</f>
        <v>0</v>
      </c>
      <c r="W380" s="115">
        <f>W340</f>
        <v>0</v>
      </c>
      <c r="X380" s="115">
        <f>X340</f>
        <v>0</v>
      </c>
      <c r="Y380" s="115">
        <f>Y340</f>
        <v>0</v>
      </c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</row>
    <row r="381" spans="2:180" ht="7.5" customHeight="1">
      <c r="B381" s="144"/>
      <c r="C381" s="145"/>
      <c r="D381" s="144"/>
      <c r="E381" s="146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</row>
    <row r="382" spans="1:256" s="34" customFormat="1" ht="12" customHeight="1">
      <c r="A382"/>
      <c r="B382" s="147" t="s">
        <v>20</v>
      </c>
      <c r="C382" s="17" t="s">
        <v>6</v>
      </c>
      <c r="D382" s="148"/>
      <c r="E382" s="18">
        <f>E16+E45+E74+E108+E142+E176+E210+E244+E278+E308</f>
        <v>330098.7800000001</v>
      </c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  <c r="IK382" s="35"/>
      <c r="IL382" s="35"/>
      <c r="IM382" s="35"/>
      <c r="IN382" s="35"/>
      <c r="IO382" s="35"/>
      <c r="IP382" s="35"/>
      <c r="IQ382" s="35"/>
      <c r="IR382" s="35"/>
      <c r="IS382" s="35"/>
      <c r="IT382" s="35"/>
      <c r="IU382" s="35"/>
      <c r="IV382" s="35"/>
    </row>
    <row r="383" spans="2:180" ht="12" customHeight="1">
      <c r="B383" s="147"/>
      <c r="C383" s="17" t="s">
        <v>7</v>
      </c>
      <c r="D383" s="19">
        <f>E383/E382</f>
        <v>0.19043302735017675</v>
      </c>
      <c r="E383" s="18">
        <f>SUM(F383:Y383)</f>
        <v>62861.71</v>
      </c>
      <c r="F383" s="111">
        <f>F17+F46+F75+F109+F143+F177+F211+F245+F279+F309</f>
        <v>62861.71</v>
      </c>
      <c r="G383" s="111">
        <f>G17+G46+G75+G109+G143+G177+G211+G245+G279+G309</f>
        <v>0</v>
      </c>
      <c r="H383" s="111">
        <f>H17+H46+H75+H109+H143+H177+H211+H245+H279+H309</f>
        <v>0</v>
      </c>
      <c r="I383" s="111">
        <f>I17+I46+I75+I109+I143+I177+I211+I245+I279+I309</f>
        <v>0</v>
      </c>
      <c r="J383" s="111">
        <f>J17+J46+J75+J109+J143+J177+J211+J245+J279+J309</f>
        <v>0</v>
      </c>
      <c r="K383" s="111">
        <f>K17+K46+K75+K109+K143+K177+K211+K245+K279+K309</f>
        <v>0</v>
      </c>
      <c r="L383" s="111">
        <f>L17+L46+L75+L109+L143+L177+L211+L245+L279+L309+L343</f>
        <v>0</v>
      </c>
      <c r="M383" s="111">
        <f>M17+M46+M75+M109+M143+M177+M211+M245+M279+M309</f>
        <v>0</v>
      </c>
      <c r="N383" s="111">
        <f>N17+N46+N75+N109+N143+N177+N211+N245+N279+N309</f>
        <v>0</v>
      </c>
      <c r="O383" s="111">
        <f>O17+O46+O75+O109+O143+O177+O211+O245+O279+O309</f>
        <v>0</v>
      </c>
      <c r="P383" s="111">
        <f>P17+P46+P75+P109+P143+P177+P211+P245+P279+P309</f>
        <v>0</v>
      </c>
      <c r="Q383" s="111">
        <f>Q17+Q46+Q75+Q109+Q143+Q177+Q211+Q245+Q279+Q309</f>
        <v>0</v>
      </c>
      <c r="R383" s="111">
        <f>R17+R46+R75+R109+R143+R177+R211+R245+R279+R309</f>
        <v>0</v>
      </c>
      <c r="S383" s="111">
        <f>S17+S46+S75+S109+S143+S177+S211+S245+S279+S309</f>
        <v>0</v>
      </c>
      <c r="T383" s="111">
        <f>T17+T46+T75+T109+T143+T177+T211+T245+T279+T309</f>
        <v>0</v>
      </c>
      <c r="U383" s="111">
        <f>U17+U46+U75+U109+U143+U177+U211+U245+U279+U309</f>
        <v>0</v>
      </c>
      <c r="V383" s="111">
        <f>V17+V46+V75+V109+V143+V177+V211+V245+V279+V309</f>
        <v>0</v>
      </c>
      <c r="W383" s="111">
        <f>W17+W46+W75+W109+W143+W177+W211+W245+W279+W309</f>
        <v>0</v>
      </c>
      <c r="X383" s="111">
        <f>X17+X46+X75+X109+X143+X177+X211+X245+X279+X309</f>
        <v>0</v>
      </c>
      <c r="Y383" s="111">
        <f>Y17+Y46+Y75+Y109+Y143+Y177+Y211+Y245+Y279+Y309</f>
        <v>0</v>
      </c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</row>
    <row r="384" spans="2:180" ht="12" customHeight="1">
      <c r="B384" s="147"/>
      <c r="C384" s="21" t="s">
        <v>8</v>
      </c>
      <c r="D384" s="22"/>
      <c r="E384" s="143">
        <f>SUM(F384:Y384)</f>
        <v>0</v>
      </c>
      <c r="F384" s="114">
        <f>F18+F47+F76+F110+F144+F178+F212+F246+F280+F310</f>
        <v>0</v>
      </c>
      <c r="G384" s="114">
        <f>G18+G47+G76+G110+G144+G178+G212+G246+G280+G310</f>
        <v>0</v>
      </c>
      <c r="H384" s="114">
        <f>H18+H47+H76+H110+H144+H178+H212+H246+H280+H310</f>
        <v>0</v>
      </c>
      <c r="I384" s="114">
        <f>I18+I47+I76+I110+I144+I178+I212+I246+I280+I310</f>
        <v>0</v>
      </c>
      <c r="J384" s="114">
        <f>J18+J47+J76+J110+J144+J178+J212+J246+J280+J310</f>
        <v>0</v>
      </c>
      <c r="K384" s="114">
        <f>K18+K47+K76+K110+K144+K178+K212+K246+K280+K310</f>
        <v>0</v>
      </c>
      <c r="L384" s="114">
        <f>L18+L47+L76+L110+L144+L178+L212+L246+L280+L310</f>
        <v>0</v>
      </c>
      <c r="M384" s="114">
        <f>M18+M47+M76+M110+M144+M178+M212+M246+M280+M310</f>
        <v>0</v>
      </c>
      <c r="N384" s="114">
        <f>N18+N47+N76+N110+N144+N178+N212+N246+N280+N310</f>
        <v>0</v>
      </c>
      <c r="O384" s="114">
        <f>O18+O47+O76+O110+O144+O178+O212+O246+O280+O310</f>
        <v>0</v>
      </c>
      <c r="P384" s="114">
        <f>P18+P47+P76+P110+P144+P178+P212+P246+P280+P310</f>
        <v>0</v>
      </c>
      <c r="Q384" s="114">
        <f>Q18+Q47+Q76+Q110+Q144+Q178+Q212+Q246+Q280+Q310</f>
        <v>0</v>
      </c>
      <c r="R384" s="114">
        <f>R18+R47+R76+R110+R144+R178+R212+R246+R280+R310</f>
        <v>0</v>
      </c>
      <c r="S384" s="114">
        <f>S18+S47+S76+S110+S144+S178+S212+S246+S280+S310</f>
        <v>0</v>
      </c>
      <c r="T384" s="114">
        <f>T18+T47+T76+T110+T144+T178+T212+T246+T280+T310</f>
        <v>0</v>
      </c>
      <c r="U384" s="114">
        <f>U18+U47+U76+U110+U144+U178+U212+U246+U280+U310</f>
        <v>0</v>
      </c>
      <c r="V384" s="114">
        <f>V18+V47+V76+V110+V144+V178+V212+V246+V280+V310</f>
        <v>0</v>
      </c>
      <c r="W384" s="114">
        <f>W18+W47+W76+W110+W144+W178+W212+W246+W280+W310</f>
        <v>0</v>
      </c>
      <c r="X384" s="114">
        <f>X18+X47+X76+X110+X144+X178+X212+X246+X280+X310</f>
        <v>0</v>
      </c>
      <c r="Y384" s="114">
        <f>Y18+Y47+Y76+Y110+Y144+Y178+Y212+Y246+Y280+Y310</f>
        <v>0</v>
      </c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</row>
    <row r="385" spans="2:180" ht="12" customHeight="1">
      <c r="B385" s="147"/>
      <c r="C385" s="17" t="s">
        <v>9</v>
      </c>
      <c r="D385" s="25">
        <f>D19+D48+D77+D111+D145+D179+D213+D247+D281+D311</f>
        <v>0</v>
      </c>
      <c r="E385" s="18">
        <f>SUM(F385:Y385)</f>
        <v>-62861.71</v>
      </c>
      <c r="F385" s="115">
        <f>F384-F383</f>
        <v>-62861.71</v>
      </c>
      <c r="G385" s="115">
        <f>G384-G383</f>
        <v>0</v>
      </c>
      <c r="H385" s="115">
        <f>H384-H383</f>
        <v>0</v>
      </c>
      <c r="I385" s="115">
        <f>I384-I383</f>
        <v>0</v>
      </c>
      <c r="J385" s="115">
        <f>J384-J383</f>
        <v>0</v>
      </c>
      <c r="K385" s="115">
        <f>K384-K383</f>
        <v>0</v>
      </c>
      <c r="L385" s="115">
        <f>L384-L383</f>
        <v>0</v>
      </c>
      <c r="M385" s="115">
        <f>M384-M383</f>
        <v>0</v>
      </c>
      <c r="N385" s="115">
        <f>N384-N383</f>
        <v>0</v>
      </c>
      <c r="O385" s="115">
        <f>O384-O383</f>
        <v>0</v>
      </c>
      <c r="P385" s="115">
        <f>P384-P383</f>
        <v>0</v>
      </c>
      <c r="Q385" s="115">
        <f>Q384-Q383</f>
        <v>0</v>
      </c>
      <c r="R385" s="115">
        <f>R384-R383</f>
        <v>0</v>
      </c>
      <c r="S385" s="115">
        <f>S384-S383</f>
        <v>0</v>
      </c>
      <c r="T385" s="115">
        <f>T384-T383</f>
        <v>0</v>
      </c>
      <c r="U385" s="115">
        <f>U384-U383</f>
        <v>0</v>
      </c>
      <c r="V385" s="115">
        <f>V384-V383</f>
        <v>0</v>
      </c>
      <c r="W385" s="115">
        <f>W384-W383</f>
        <v>0</v>
      </c>
      <c r="X385" s="115">
        <f>X384-X383</f>
        <v>0</v>
      </c>
      <c r="Y385" s="115">
        <f>Y384-Y383</f>
        <v>0</v>
      </c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</row>
    <row r="386" spans="2:180" ht="7.5" customHeight="1">
      <c r="B386" s="144"/>
      <c r="C386" s="145"/>
      <c r="D386" s="144"/>
      <c r="E386" s="146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</row>
    <row r="387" spans="2:180" ht="12" customHeight="1">
      <c r="B387" s="147" t="s">
        <v>24</v>
      </c>
      <c r="C387" s="17" t="s">
        <v>6</v>
      </c>
      <c r="D387" s="148"/>
      <c r="E387" s="18">
        <f>E347+E313+E283+E249+E215+E181+E147+E113+E79+E50+E21</f>
        <v>65117.07</v>
      </c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</row>
    <row r="388" spans="2:180" ht="12" customHeight="1">
      <c r="B388" s="147"/>
      <c r="C388" s="17" t="s">
        <v>7</v>
      </c>
      <c r="D388" s="19">
        <f>E388/E387</f>
        <v>0.5210087001764667</v>
      </c>
      <c r="E388" s="18">
        <f>SUM(F388:Y388)</f>
        <v>33926.56</v>
      </c>
      <c r="F388" s="111">
        <f>F348+F314+F284+F250+F216+F182+F148+F114+F80+F51+F22</f>
        <v>33926.56</v>
      </c>
      <c r="G388" s="111">
        <f>G348+G314+G284+G250+G216+G182+G148+G114+G80+G51+G22</f>
        <v>0</v>
      </c>
      <c r="H388" s="111">
        <f>H348+H314+H284+H250+H216+H182+H148+H114+H80+H51+H22</f>
        <v>0</v>
      </c>
      <c r="I388" s="111">
        <f>I348+I314+I284+I250+I216+I182+I148+I114+I80+I51+I22</f>
        <v>0</v>
      </c>
      <c r="J388" s="111">
        <f>J348+J314+J284+J250+J216+J182+J148+J114+J80+J51+J22</f>
        <v>0</v>
      </c>
      <c r="K388" s="111">
        <f>K348+K314+K284+K250+K216+K182+K148+K114+K80+K51+K22</f>
        <v>0</v>
      </c>
      <c r="L388" s="111">
        <f>L348+L314+L284+L250+L216+L182+L148+L114+L80+L51+L22</f>
        <v>0</v>
      </c>
      <c r="M388" s="111">
        <f>M348+M314+M284+M250+M216+M182+M148+M114+M80+M51+M22</f>
        <v>0</v>
      </c>
      <c r="N388" s="111">
        <f>N348+N314+N284+N250+N216+N182+N148+N114+N80+N51+N22</f>
        <v>0</v>
      </c>
      <c r="O388" s="111">
        <f>O348+O314+O284+O250+O216+O182+O148+O114+O80+O51+O22</f>
        <v>0</v>
      </c>
      <c r="P388" s="111">
        <f>P348+P314+P284+P250+P216+P182+P148+P114+P80+P51+P22</f>
        <v>0</v>
      </c>
      <c r="Q388" s="111">
        <f>Q348+Q314+Q284+Q250+Q216+Q182+Q148+Q114+Q80+Q51+Q22</f>
        <v>0</v>
      </c>
      <c r="R388" s="111">
        <f>R348+R314+R284+R250+R216+R182+R148+R114+R80+R51+R22</f>
        <v>0</v>
      </c>
      <c r="S388" s="111">
        <f>S348+S314+S284+S250+S216+S182+S148+S114+S80+S51+S22</f>
        <v>0</v>
      </c>
      <c r="T388" s="111">
        <f>T348+T314+T284+T250+T216+T182+T148+T114+T80+T51+T22</f>
        <v>0</v>
      </c>
      <c r="U388" s="111">
        <f>U348+U314+U284+U250+U216+U182+U148+U114+U80+U51+U22</f>
        <v>0</v>
      </c>
      <c r="V388" s="111">
        <f>V348+V314+V284+V250+V216+V182+V148+V114+V80+V51+V22</f>
        <v>0</v>
      </c>
      <c r="W388" s="111">
        <f>W348+W314+W284+W250+W216+W182+W148+W114+W80+W51+W22</f>
        <v>0</v>
      </c>
      <c r="X388" s="111">
        <f>X348+X314+X284+X250+X216+X182+X148+X114+X80+X51+X22</f>
        <v>0</v>
      </c>
      <c r="Y388" s="111">
        <f>Y348+Y314+Y284+Y250+Y216+Y182+Y148+Y114+Y80+Y51+Y22</f>
        <v>0</v>
      </c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</row>
    <row r="389" spans="2:180" ht="12" customHeight="1">
      <c r="B389" s="147"/>
      <c r="C389" s="21" t="s">
        <v>8</v>
      </c>
      <c r="D389" s="22"/>
      <c r="E389" s="143">
        <f>SUM(F389:Y389)</f>
        <v>0</v>
      </c>
      <c r="F389" s="114">
        <f>F23+F52+F81+F115+F149+F183+F217+F251+F285+F315+F349</f>
        <v>0</v>
      </c>
      <c r="G389" s="114">
        <f>G23+G52+G81+G115+G149+G183+G217+G251+G285+G315+G349</f>
        <v>0</v>
      </c>
      <c r="H389" s="114">
        <f>H23+H52+H81+H115+H149+H183+H217+H251+H285+H315+H349</f>
        <v>0</v>
      </c>
      <c r="I389" s="114">
        <f>I23+I52+I81+I115+I149+I183+I217+I251+I285+I315+I349</f>
        <v>0</v>
      </c>
      <c r="J389" s="114">
        <f>J23+J52+J81+J115+J149+J183+J217+J251+J285+J315+J349</f>
        <v>0</v>
      </c>
      <c r="K389" s="114">
        <f>K23+K52+K81+K115+K149+K183+K217+K251+K285+K315+K349</f>
        <v>0</v>
      </c>
      <c r="L389" s="114">
        <f>L23+L52+L81+L115+L149+L183+L217+L251+L285+L315+L349</f>
        <v>0</v>
      </c>
      <c r="M389" s="114">
        <f>M23+M52+M81+M115+M149+M183+M217+M251+M285+M315+M349</f>
        <v>0</v>
      </c>
      <c r="N389" s="114">
        <f>N23+N52+N81+N115+N149+N183+N217+N251+N285+N315+N349</f>
        <v>0</v>
      </c>
      <c r="O389" s="114">
        <f>O23+O52+O81+O115+O149+O183+O217+O251+O285+O315+O349</f>
        <v>0</v>
      </c>
      <c r="P389" s="114">
        <f>P23+P52+P81+P115+P149+P183+P217+P251+P285+P315+P349</f>
        <v>0</v>
      </c>
      <c r="Q389" s="114">
        <f>Q23+Q52+Q81+Q115+Q149+Q183+Q217+Q251+Q285+Q315+Q349</f>
        <v>0</v>
      </c>
      <c r="R389" s="114">
        <f>R23+R52+R81+R115+R149+R183+R217+R251+R285+R315+R349</f>
        <v>0</v>
      </c>
      <c r="S389" s="114">
        <f>S23+S52+S81+S115+S149+S183+S217+S251+S285+S315+S349</f>
        <v>0</v>
      </c>
      <c r="T389" s="114">
        <f>T23+T52+T81+T115+T149+T183+T217+T251+T285+T315+T349</f>
        <v>0</v>
      </c>
      <c r="U389" s="114">
        <f>U23+U52+U81+U115+U149+U183+U217+U251+U285+U315+U349</f>
        <v>0</v>
      </c>
      <c r="V389" s="114">
        <f>V23+V52+V81+V115+V149+V183+V217+V251+V285+V315+V349</f>
        <v>0</v>
      </c>
      <c r="W389" s="114">
        <f>W23+W52+W81+W115+W149+W183+W217+W251+W285+W315+W349</f>
        <v>0</v>
      </c>
      <c r="X389" s="114">
        <f>X23+X52+X81+X115+X149+X183+X217+X251+X285+X315+X349</f>
        <v>0</v>
      </c>
      <c r="Y389" s="114">
        <f>Y23+Y52+Y81+Y115+Y149+Y183+Y217+Y251+Y285+Y315+Y349</f>
        <v>0</v>
      </c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</row>
    <row r="390" spans="2:180" ht="12" customHeight="1">
      <c r="B390" s="147"/>
      <c r="C390" s="17" t="s">
        <v>9</v>
      </c>
      <c r="D390" s="25">
        <f>D24+D53+D82+D116+D150+D184+D218+D252+D286+D316+D350</f>
        <v>0</v>
      </c>
      <c r="E390" s="18">
        <f>SUM(F390:Y390)</f>
        <v>-33926.56</v>
      </c>
      <c r="F390" s="115">
        <f>F389-F388</f>
        <v>-33926.56</v>
      </c>
      <c r="G390" s="115">
        <f>G389-G388</f>
        <v>0</v>
      </c>
      <c r="H390" s="115">
        <f>H389-H388</f>
        <v>0</v>
      </c>
      <c r="I390" s="115">
        <f>I389-I388</f>
        <v>0</v>
      </c>
      <c r="J390" s="115">
        <f>J389-J388</f>
        <v>0</v>
      </c>
      <c r="K390" s="115">
        <f>K389-K388</f>
        <v>0</v>
      </c>
      <c r="L390" s="115">
        <f>L389-L388</f>
        <v>0</v>
      </c>
      <c r="M390" s="115">
        <f>M389-M388</f>
        <v>0</v>
      </c>
      <c r="N390" s="115">
        <f>N389-N388</f>
        <v>0</v>
      </c>
      <c r="O390" s="115">
        <f>O389-O388</f>
        <v>0</v>
      </c>
      <c r="P390" s="115">
        <f>P389-P388</f>
        <v>0</v>
      </c>
      <c r="Q390" s="115">
        <f>Q389-Q388</f>
        <v>0</v>
      </c>
      <c r="R390" s="115">
        <f>R389-R388</f>
        <v>0</v>
      </c>
      <c r="S390" s="115">
        <f>S389-S388</f>
        <v>0</v>
      </c>
      <c r="T390" s="115">
        <f>T389-T388</f>
        <v>0</v>
      </c>
      <c r="U390" s="115">
        <f>U389-U388</f>
        <v>0</v>
      </c>
      <c r="V390" s="115">
        <f>V389-V388</f>
        <v>0</v>
      </c>
      <c r="W390" s="115">
        <f>W389-W388</f>
        <v>0</v>
      </c>
      <c r="X390" s="115">
        <f>X389-X388</f>
        <v>0</v>
      </c>
      <c r="Y390" s="115">
        <f>Y389-Y388</f>
        <v>0</v>
      </c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</row>
    <row r="391" spans="2:180" ht="7.5" customHeight="1">
      <c r="B391" s="144"/>
      <c r="C391" s="145"/>
      <c r="D391" s="144"/>
      <c r="E391" s="146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</row>
    <row r="392" spans="1:256" s="34" customFormat="1" ht="14.25" customHeight="1">
      <c r="A392"/>
      <c r="B392" s="147" t="s">
        <v>61</v>
      </c>
      <c r="C392" s="17" t="s">
        <v>6</v>
      </c>
      <c r="D392" s="148"/>
      <c r="E392" s="18">
        <f>E26+E55+E84+E118+E152+E186+E220+E254+E288+E318+E352</f>
        <v>1502674.5300000003</v>
      </c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  <c r="HG392" s="35"/>
      <c r="HH392" s="35"/>
      <c r="HI392" s="35"/>
      <c r="HJ392" s="35"/>
      <c r="HK392" s="35"/>
      <c r="HL392" s="35"/>
      <c r="HM392" s="35"/>
      <c r="HN392" s="35"/>
      <c r="HO392" s="35"/>
      <c r="HP392" s="35"/>
      <c r="HQ392" s="35"/>
      <c r="HR392" s="35"/>
      <c r="HS392" s="35"/>
      <c r="HT392" s="35"/>
      <c r="HU392" s="35"/>
      <c r="HV392" s="35"/>
      <c r="HW392" s="35"/>
      <c r="HX392" s="35"/>
      <c r="HY392" s="35"/>
      <c r="HZ392" s="35"/>
      <c r="IA392" s="35"/>
      <c r="IB392" s="35"/>
      <c r="IC392" s="35"/>
      <c r="ID392" s="35"/>
      <c r="IE392" s="35"/>
      <c r="IF392" s="35"/>
      <c r="IG392" s="35"/>
      <c r="IH392" s="35"/>
      <c r="II392" s="35"/>
      <c r="IJ392" s="35"/>
      <c r="IK392" s="35"/>
      <c r="IL392" s="35"/>
      <c r="IM392" s="35"/>
      <c r="IN392" s="35"/>
      <c r="IO392" s="35"/>
      <c r="IP392" s="35"/>
      <c r="IQ392" s="35"/>
      <c r="IR392" s="35"/>
      <c r="IS392" s="35"/>
      <c r="IT392" s="35"/>
      <c r="IU392" s="35"/>
      <c r="IV392" s="35"/>
    </row>
    <row r="393" spans="2:180" ht="12.75">
      <c r="B393" s="147"/>
      <c r="C393" s="17" t="s">
        <v>7</v>
      </c>
      <c r="D393" s="19">
        <f>E393/E392</f>
        <v>0.15283766072750296</v>
      </c>
      <c r="E393" s="18">
        <f>SUM(F393:Y393)</f>
        <v>229665.26</v>
      </c>
      <c r="F393" s="111">
        <f>F27+F56+F85+F119+F153+F187+F221+F255+F289+F319+F353</f>
        <v>229665.26</v>
      </c>
      <c r="G393" s="111">
        <f>G27+G56+G85+G119+G153+G187+G221+G255+G289+G319+G353</f>
        <v>0</v>
      </c>
      <c r="H393" s="111">
        <f>H27+H56+H85+H119+H153+H187+H221+H255+H289+H319+H353</f>
        <v>0</v>
      </c>
      <c r="I393" s="111">
        <f>I27+I56+I85+I119+I153+I187+I221+I255+I289+I319+I353</f>
        <v>0</v>
      </c>
      <c r="J393" s="111">
        <f>J27+J56+J85+J119+J153+J187+J221+J255+J289+J319+J353</f>
        <v>0</v>
      </c>
      <c r="K393" s="111">
        <f>K27+K56+K85+K119+K153+K187+K221+K255+K289+K319+K353</f>
        <v>0</v>
      </c>
      <c r="L393" s="111">
        <f>L27+L56+L85+L119+L153+L187+L221+L255+L289+L319+L353</f>
        <v>0</v>
      </c>
      <c r="M393" s="111">
        <f>M27+M56+M85+M119+M153+M187+M221+M255+M289+M319+M353</f>
        <v>0</v>
      </c>
      <c r="N393" s="111">
        <f>N27+N56+N85+N119+N153+N187+N221+N255+N289+N319+N353</f>
        <v>0</v>
      </c>
      <c r="O393" s="111">
        <f>O27+O56+O85+O119+O153+O187+O221+O255+O289+O319+O353</f>
        <v>0</v>
      </c>
      <c r="P393" s="111">
        <f>P27+P56+P85+P119+P153+P187+P221+P255+P289+P319+P353</f>
        <v>0</v>
      </c>
      <c r="Q393" s="111">
        <f>Q27+Q56+Q85+Q119+Q153+Q187+Q221+Q255+Q289+Q319+Q353</f>
        <v>0</v>
      </c>
      <c r="R393" s="111">
        <f>R27+R56+R85+R119+R153+R187+R221+R255+R289+R319+R353</f>
        <v>0</v>
      </c>
      <c r="S393" s="111">
        <f>S27+S56+S85+S119+S153+S187+S221+S255+S289+S319+S353</f>
        <v>0</v>
      </c>
      <c r="T393" s="111">
        <f>T27+T56+T85+T119+T153+T187+T221+T255+T289+T319+T353</f>
        <v>0</v>
      </c>
      <c r="U393" s="111">
        <f>U27+U56+U85+U119+U153+U187+U221+U255+U289+U319+U353</f>
        <v>0</v>
      </c>
      <c r="V393" s="111">
        <f>V27+V56+V85+V119+V153+V187+V221+V255+V289+V319+V353</f>
        <v>0</v>
      </c>
      <c r="W393" s="111">
        <f>W27+W56+W85+W119+W153+W187+W221+W255+W289+W319+W353</f>
        <v>0</v>
      </c>
      <c r="X393" s="111">
        <f>X27+X56+X85+X119+X153+X187+X221+X255+X289+X319+X353</f>
        <v>0</v>
      </c>
      <c r="Y393" s="111">
        <f>Y27+Y56+Y85+Y119+Y153+Y187+Y221+Y255+Y289+Y319+Y353</f>
        <v>0</v>
      </c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</row>
    <row r="394" spans="2:180" ht="12.75">
      <c r="B394" s="147"/>
      <c r="C394" s="21" t="s">
        <v>8</v>
      </c>
      <c r="D394" s="150"/>
      <c r="E394" s="143">
        <f>SUM(F394:Y394)</f>
        <v>0</v>
      </c>
      <c r="F394" s="114">
        <f>F28+F57+F86+F120+F154+F188+F222+F256+F290+F320+F354</f>
        <v>0</v>
      </c>
      <c r="G394" s="114">
        <f>G28+G57+G86+G120+G154+G188+G222+G256+G290+G320+G354</f>
        <v>0</v>
      </c>
      <c r="H394" s="114">
        <f>H28+H57+H86+H120+H154+H188+H222+H256+H290+H320+H354</f>
        <v>0</v>
      </c>
      <c r="I394" s="114">
        <f>I28+I57+I86+I120+I154+I188+I222+I256+I290+I320+I354</f>
        <v>0</v>
      </c>
      <c r="J394" s="114">
        <f>J28+J57+J86+J120+J154+J188+J222+J256+J290+J320+J354</f>
        <v>0</v>
      </c>
      <c r="K394" s="114">
        <f>K28+K57+K86+K120+K154+K188+K222+K256+K290+K320+K354</f>
        <v>0</v>
      </c>
      <c r="L394" s="114">
        <f>L28+L57+L86+L120+L154+L188+L222+L256+L290+L320+L354</f>
        <v>0</v>
      </c>
      <c r="M394" s="114">
        <f>M28+M57+M86+M120+M154+M188+M222+M256+M290+M320+M354</f>
        <v>0</v>
      </c>
      <c r="N394" s="114">
        <f>N28+N57+N86+N120+N154+N188+N222+N256+N290+N320+N354</f>
        <v>0</v>
      </c>
      <c r="O394" s="114">
        <f>O28+O57+O86+O120+O154+O188+O222+O256+O290+O320+O354</f>
        <v>0</v>
      </c>
      <c r="P394" s="114">
        <f>P28+P57+P86+P120+P154+P188+P222+P256+P290+P320+P354</f>
        <v>0</v>
      </c>
      <c r="Q394" s="114">
        <f>Q28+Q57+Q86+Q120+Q154+Q188+Q222+Q256+Q290+Q320+Q354</f>
        <v>0</v>
      </c>
      <c r="R394" s="114">
        <f>R28+R57+R86+R120+R154+R188+R222+R256+R290+R320+R354</f>
        <v>0</v>
      </c>
      <c r="S394" s="114">
        <f>S28+S57+S86+S120+S154+S188+S222+S256+S290+S320+S354</f>
        <v>0</v>
      </c>
      <c r="T394" s="114">
        <f>T28+T57+T86+T120+T154+T188+T222+T256+T290+T320+T354</f>
        <v>0</v>
      </c>
      <c r="U394" s="114">
        <f>U28+U57+U86+U120+U154+U188+U222+U256+U290+U320+U354</f>
        <v>0</v>
      </c>
      <c r="V394" s="114">
        <f>V28+V57+V86+V120+V154+V188+V222+V256+V290+V320+V354</f>
        <v>0</v>
      </c>
      <c r="W394" s="114">
        <f>W28+W57+W86+W120+W154+W188+W222+W256+W290+W320+W354</f>
        <v>0</v>
      </c>
      <c r="X394" s="114">
        <f>X28+X57+X86+X120+X154+X188+X222+X256+X290+X320+X354</f>
        <v>0</v>
      </c>
      <c r="Y394" s="114">
        <f>Y28+Y57+Y86+Y120+Y154+Y188+Y222+Y256+Y290+Y320+Y354</f>
        <v>0</v>
      </c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</row>
    <row r="395" spans="2:180" ht="12.75">
      <c r="B395" s="147"/>
      <c r="C395" s="17" t="s">
        <v>9</v>
      </c>
      <c r="D395" s="25">
        <f>D355+D321+D291+D257+D223+D189+D155+D121+D87+D58+D29</f>
        <v>0</v>
      </c>
      <c r="E395" s="18">
        <f>SUM(F395:Y395)</f>
        <v>-229665.26</v>
      </c>
      <c r="F395" s="115">
        <f>F394-F393</f>
        <v>-229665.26</v>
      </c>
      <c r="G395" s="115">
        <f>G394-G393</f>
        <v>0</v>
      </c>
      <c r="H395" s="115">
        <f>H394-H393</f>
        <v>0</v>
      </c>
      <c r="I395" s="115">
        <f>I394-I393</f>
        <v>0</v>
      </c>
      <c r="J395" s="115">
        <f>J394-J393</f>
        <v>0</v>
      </c>
      <c r="K395" s="115">
        <f>K394-K393</f>
        <v>0</v>
      </c>
      <c r="L395" s="115">
        <f>L394-L393</f>
        <v>0</v>
      </c>
      <c r="M395" s="115">
        <f>M394-M393</f>
        <v>0</v>
      </c>
      <c r="N395" s="115">
        <f>N394-N393</f>
        <v>0</v>
      </c>
      <c r="O395" s="115">
        <f>O394-O393</f>
        <v>0</v>
      </c>
      <c r="P395" s="115">
        <f>P394-P393</f>
        <v>0</v>
      </c>
      <c r="Q395" s="115">
        <f>Q394-Q393</f>
        <v>0</v>
      </c>
      <c r="R395" s="115">
        <f>R394-R393</f>
        <v>0</v>
      </c>
      <c r="S395" s="115">
        <f>S394-S393</f>
        <v>0</v>
      </c>
      <c r="T395" s="115">
        <f>T394-T393</f>
        <v>0</v>
      </c>
      <c r="U395" s="115">
        <f>U394-U393</f>
        <v>0</v>
      </c>
      <c r="V395" s="115">
        <f>V394-V393</f>
        <v>0</v>
      </c>
      <c r="W395" s="115">
        <f>W394-W393</f>
        <v>0</v>
      </c>
      <c r="X395" s="115">
        <f>X394-X393</f>
        <v>0</v>
      </c>
      <c r="Y395" s="115">
        <f>Y394-Y393</f>
        <v>0</v>
      </c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</row>
    <row r="396" spans="2:180" ht="12.75">
      <c r="B396" s="147"/>
      <c r="C396" s="151" t="s">
        <v>62</v>
      </c>
      <c r="D396" s="152"/>
      <c r="E396" s="153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FS396"/>
      <c r="FT396"/>
      <c r="FU396"/>
      <c r="FV396"/>
      <c r="FW396"/>
      <c r="FX396"/>
    </row>
    <row r="397" spans="2:180" ht="12.75">
      <c r="B397" s="147"/>
      <c r="C397" s="69" t="s">
        <v>22</v>
      </c>
      <c r="D397" s="155"/>
      <c r="E397" s="156">
        <v>0</v>
      </c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FS397"/>
      <c r="FT397"/>
      <c r="FU397"/>
      <c r="FV397"/>
      <c r="FW397"/>
      <c r="FX397"/>
    </row>
    <row r="398" spans="2:180" ht="12.75">
      <c r="B398" s="147"/>
      <c r="C398" s="69" t="s">
        <v>7</v>
      </c>
      <c r="D398" s="155"/>
      <c r="E398" s="156">
        <f>SUM(G398:O398)</f>
        <v>0</v>
      </c>
      <c r="F398" s="157">
        <v>0</v>
      </c>
      <c r="G398" s="157">
        <v>0</v>
      </c>
      <c r="H398" s="157">
        <v>0</v>
      </c>
      <c r="I398" s="157">
        <v>0</v>
      </c>
      <c r="J398" s="157">
        <v>0</v>
      </c>
      <c r="K398" s="157">
        <v>0</v>
      </c>
      <c r="L398" s="157">
        <v>0</v>
      </c>
      <c r="M398" s="157">
        <v>0</v>
      </c>
      <c r="N398" s="157">
        <v>0</v>
      </c>
      <c r="O398" s="157">
        <v>0</v>
      </c>
      <c r="P398" s="157">
        <v>0</v>
      </c>
      <c r="Q398" s="157">
        <v>0</v>
      </c>
      <c r="R398" s="157">
        <v>0</v>
      </c>
      <c r="S398" s="157">
        <v>0</v>
      </c>
      <c r="T398" s="157">
        <v>0</v>
      </c>
      <c r="U398" s="157">
        <v>0</v>
      </c>
      <c r="V398" s="157">
        <v>0</v>
      </c>
      <c r="W398" s="157">
        <v>0</v>
      </c>
      <c r="X398" s="157">
        <v>0</v>
      </c>
      <c r="Y398" s="157">
        <v>0</v>
      </c>
      <c r="FS398"/>
      <c r="FT398"/>
      <c r="FU398"/>
      <c r="FV398"/>
      <c r="FW398"/>
      <c r="FX398"/>
    </row>
    <row r="399" spans="2:180" ht="12.75">
      <c r="B399" s="147"/>
      <c r="C399" s="69" t="s">
        <v>27</v>
      </c>
      <c r="D399" s="158"/>
      <c r="E399" s="156">
        <f>SUM(G399:O399)</f>
        <v>0</v>
      </c>
      <c r="F399" s="157">
        <v>0</v>
      </c>
      <c r="G399" s="157">
        <v>0</v>
      </c>
      <c r="H399" s="157">
        <v>0</v>
      </c>
      <c r="I399" s="157">
        <v>0</v>
      </c>
      <c r="J399" s="157">
        <v>0</v>
      </c>
      <c r="K399" s="157">
        <v>0</v>
      </c>
      <c r="L399" s="157">
        <v>0</v>
      </c>
      <c r="M399" s="157">
        <v>0</v>
      </c>
      <c r="N399" s="157">
        <v>0</v>
      </c>
      <c r="O399" s="157">
        <v>0</v>
      </c>
      <c r="P399" s="157">
        <v>0</v>
      </c>
      <c r="Q399" s="157">
        <v>0</v>
      </c>
      <c r="R399" s="157">
        <v>0</v>
      </c>
      <c r="S399" s="157">
        <v>0</v>
      </c>
      <c r="T399" s="157">
        <v>0</v>
      </c>
      <c r="U399" s="157">
        <v>0</v>
      </c>
      <c r="V399" s="157">
        <v>0</v>
      </c>
      <c r="W399" s="157">
        <v>0</v>
      </c>
      <c r="X399" s="157">
        <v>0</v>
      </c>
      <c r="Y399" s="157">
        <v>0</v>
      </c>
      <c r="FS399"/>
      <c r="FT399"/>
      <c r="FU399"/>
      <c r="FV399"/>
      <c r="FW399"/>
      <c r="FX399"/>
    </row>
    <row r="400" spans="2:180" ht="12.75">
      <c r="B400" s="147"/>
      <c r="C400" s="69" t="s">
        <v>28</v>
      </c>
      <c r="D400" s="156">
        <v>0</v>
      </c>
      <c r="E400" s="156">
        <f>SUM(G400:O400)</f>
        <v>0</v>
      </c>
      <c r="F400" s="159">
        <f>F399-F398</f>
        <v>0</v>
      </c>
      <c r="G400" s="159">
        <f>G399-G398</f>
        <v>0</v>
      </c>
      <c r="H400" s="159">
        <f>H399-H398</f>
        <v>0</v>
      </c>
      <c r="I400" s="159">
        <f>I399-I398</f>
        <v>0</v>
      </c>
      <c r="J400" s="159">
        <f>J399-J398</f>
        <v>0</v>
      </c>
      <c r="K400" s="159">
        <f>K399-K398</f>
        <v>0</v>
      </c>
      <c r="L400" s="159">
        <f>L399-L398</f>
        <v>0</v>
      </c>
      <c r="M400" s="159">
        <f>M399-M398</f>
        <v>0</v>
      </c>
      <c r="N400" s="159">
        <f>N399-N398</f>
        <v>0</v>
      </c>
      <c r="O400" s="159">
        <f>O399-O398</f>
        <v>0</v>
      </c>
      <c r="P400" s="159">
        <f>P399-P398</f>
        <v>0</v>
      </c>
      <c r="Q400" s="159">
        <f>Q399-Q398</f>
        <v>0</v>
      </c>
      <c r="R400" s="159">
        <f>R399-R398</f>
        <v>0</v>
      </c>
      <c r="S400" s="159">
        <f>S399-S398</f>
        <v>0</v>
      </c>
      <c r="T400" s="159">
        <f>T399-T398</f>
        <v>0</v>
      </c>
      <c r="U400" s="159">
        <f>U399-U398</f>
        <v>0</v>
      </c>
      <c r="V400" s="159">
        <f>V399-V398</f>
        <v>0</v>
      </c>
      <c r="W400" s="159">
        <f>W399-W398</f>
        <v>0</v>
      </c>
      <c r="X400" s="159">
        <f>X399-X398</f>
        <v>0</v>
      </c>
      <c r="Y400" s="159">
        <f>Y399-Y398</f>
        <v>0</v>
      </c>
      <c r="FS400"/>
      <c r="FT400"/>
      <c r="FU400"/>
      <c r="FV400"/>
      <c r="FW400"/>
      <c r="FX400"/>
    </row>
    <row r="401" spans="2:180" ht="7.5" customHeight="1">
      <c r="B401" s="144"/>
      <c r="C401" s="145"/>
      <c r="D401" s="144"/>
      <c r="E401" s="146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</row>
    <row r="402" spans="2:180" ht="12.75" customHeight="1">
      <c r="B402" s="80" t="s">
        <v>63</v>
      </c>
      <c r="C402" s="81" t="s">
        <v>6</v>
      </c>
      <c r="D402" s="85"/>
      <c r="E402" s="160">
        <f>E362+E367+E372+E382+E392+E377+E387</f>
        <v>4205615.82</v>
      </c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FH402"/>
      <c r="FI402"/>
      <c r="FJ402"/>
      <c r="FK402"/>
      <c r="FL402"/>
      <c r="FM402"/>
      <c r="FN402"/>
      <c r="FO402"/>
      <c r="FQ402"/>
      <c r="FR402"/>
      <c r="FS402"/>
      <c r="FT402"/>
      <c r="FU402"/>
      <c r="FV402"/>
      <c r="FW402"/>
      <c r="FX402"/>
    </row>
    <row r="403" spans="2:180" ht="12.75">
      <c r="B403" s="80"/>
      <c r="C403" s="81" t="s">
        <v>30</v>
      </c>
      <c r="D403" s="88">
        <v>-8.18545231595635E-11</v>
      </c>
      <c r="E403" s="160">
        <f>E363+E368+E373+E383+E393+E378+E388</f>
        <v>733916.51</v>
      </c>
      <c r="F403" s="84">
        <f>F363+F368+F373+F383+F393+F378+F388</f>
        <v>733916.51</v>
      </c>
      <c r="G403" s="84">
        <f>G363+G368+G373+G383+G393+G378+G388</f>
        <v>0</v>
      </c>
      <c r="H403" s="84">
        <f>H363+H368+H373+H383+H393+H378+H388</f>
        <v>0</v>
      </c>
      <c r="I403" s="84">
        <f>I363+I368+I373+I383+I393+I378+I388</f>
        <v>0</v>
      </c>
      <c r="J403" s="84">
        <f>J363+J368+J373+J383+J393+J378+J388</f>
        <v>0</v>
      </c>
      <c r="K403" s="84">
        <f>K363+K368+K373+K383+K393+K378+K388</f>
        <v>0</v>
      </c>
      <c r="L403" s="84">
        <f>L363+L368+L373+L383+L393+L378+L388</f>
        <v>0</v>
      </c>
      <c r="M403" s="84">
        <f>M363+M368+M373+M383+M393+M378+M388</f>
        <v>0</v>
      </c>
      <c r="N403" s="84">
        <f>N363+N368+N373+N383+N393+N378+N388</f>
        <v>0</v>
      </c>
      <c r="O403" s="84">
        <f>O363+O368+O373+O383+O393+O378+O388</f>
        <v>0</v>
      </c>
      <c r="P403" s="84">
        <f>P363+P368+P373+P383+P393+P378+P388</f>
        <v>0</v>
      </c>
      <c r="Q403" s="84">
        <f>Q363+Q368+Q373+Q383+Q393+Q378+Q388</f>
        <v>0</v>
      </c>
      <c r="R403" s="84">
        <f>R363+R368+R373+R383+R393+R378+R388</f>
        <v>0</v>
      </c>
      <c r="S403" s="84">
        <f>S363+S368+S373+S383+S393+S378+S388</f>
        <v>0</v>
      </c>
      <c r="T403" s="84">
        <f>T363+T368+T373+T383+T393+T378+T388</f>
        <v>0</v>
      </c>
      <c r="U403" s="84">
        <f>U363+U368+U373+U383+U393+U378+U388</f>
        <v>0</v>
      </c>
      <c r="V403" s="84">
        <f>V363+V368+V373+V383+V393+V378+V388</f>
        <v>0</v>
      </c>
      <c r="W403" s="84">
        <f>W363+W368+W373+W383+W393+W378+W388</f>
        <v>0</v>
      </c>
      <c r="X403" s="84">
        <f>X363+X368+X373+X383+X393+X378+X388</f>
        <v>0</v>
      </c>
      <c r="Y403" s="84">
        <f>Y363+Y368+Y373+Y383+Y393+Y378+Y388</f>
        <v>0</v>
      </c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</row>
    <row r="404" spans="2:180" ht="12.75">
      <c r="B404" s="80"/>
      <c r="C404" s="81" t="s">
        <v>8</v>
      </c>
      <c r="D404" s="161"/>
      <c r="E404" s="162">
        <f>E364+E369+E374+E384+E394+E379+E389</f>
        <v>0</v>
      </c>
      <c r="F404" s="163">
        <f>F364+F369+F374+F384+F394+F379+F389</f>
        <v>0</v>
      </c>
      <c r="G404" s="163">
        <f>G364+G369+G374+G384+G394+G379+G389</f>
        <v>0</v>
      </c>
      <c r="H404" s="163">
        <f>H364+H369+H374+H384+H394+H379+H389</f>
        <v>0</v>
      </c>
      <c r="I404" s="163">
        <f>I364+I369+I374+I384+I394+I379+I389</f>
        <v>0</v>
      </c>
      <c r="J404" s="163">
        <f>J364+J369+J374+J384+J394+J379+J389</f>
        <v>0</v>
      </c>
      <c r="K404" s="163">
        <f>K364+K369+K374+K384+K394+K379+K389</f>
        <v>0</v>
      </c>
      <c r="L404" s="163">
        <f>L364+L369+L374+L384+L394+L379+L389</f>
        <v>0</v>
      </c>
      <c r="M404" s="163">
        <f>M364+M369+M374+M384+M394+M379+M389</f>
        <v>0</v>
      </c>
      <c r="N404" s="163">
        <f>N364+N369+N374+N384+N394+N379+N389</f>
        <v>0</v>
      </c>
      <c r="O404" s="163">
        <f>O364+O369+O374+O384+O394+O379+O389</f>
        <v>0</v>
      </c>
      <c r="P404" s="163">
        <f>P364+P369+P374+P384+P394+P379+P389</f>
        <v>0</v>
      </c>
      <c r="Q404" s="163">
        <f>Q364+Q369+Q374+Q384+Q394+Q379+Q389</f>
        <v>0</v>
      </c>
      <c r="R404" s="163">
        <f>R364+R369+R374+R384+R394+R379+R389</f>
        <v>0</v>
      </c>
      <c r="S404" s="163">
        <f>S364+S369+S374+S384+S394+S379+S389</f>
        <v>0</v>
      </c>
      <c r="T404" s="163">
        <f>T364+T369+T374+T384+T394+T379+T389</f>
        <v>0</v>
      </c>
      <c r="U404" s="163">
        <f>U364+U369+U374+U384+U394+U379+U389</f>
        <v>0</v>
      </c>
      <c r="V404" s="163">
        <f>V364+V369+V374+V384+V394+V379+V389</f>
        <v>0</v>
      </c>
      <c r="W404" s="163">
        <f>W364+W369+W374+W384+W394+W379+W389</f>
        <v>0</v>
      </c>
      <c r="X404" s="163">
        <f>X364+X369+X374+X384+X394+X379+X389</f>
        <v>0</v>
      </c>
      <c r="Y404" s="163">
        <f>Y364+Y369+Y374+Y384+Y394+Y379+Y389</f>
        <v>0</v>
      </c>
      <c r="EX404"/>
      <c r="EY404"/>
      <c r="EZ404"/>
      <c r="FA404"/>
      <c r="FB404"/>
      <c r="FC404"/>
      <c r="FD404"/>
      <c r="FE404"/>
      <c r="FQ404"/>
      <c r="FR404"/>
      <c r="FS404"/>
      <c r="FT404"/>
      <c r="FU404"/>
      <c r="FV404"/>
      <c r="FW404"/>
      <c r="FX404"/>
    </row>
    <row r="405" spans="2:180" ht="12.75">
      <c r="B405" s="80"/>
      <c r="C405" s="81" t="s">
        <v>9</v>
      </c>
      <c r="D405" s="164">
        <v>0</v>
      </c>
      <c r="E405" s="160">
        <f>E365+E370+E375+E385+E395+E380+E390</f>
        <v>-733916.51</v>
      </c>
      <c r="F405" s="84">
        <f>F404-F403</f>
        <v>-733916.51</v>
      </c>
      <c r="G405" s="84">
        <f>G404-G403</f>
        <v>0</v>
      </c>
      <c r="H405" s="84">
        <f>H404-H403</f>
        <v>0</v>
      </c>
      <c r="I405" s="84">
        <f>I404-I403</f>
        <v>0</v>
      </c>
      <c r="J405" s="84">
        <f>J404-J403</f>
        <v>0</v>
      </c>
      <c r="K405" s="84">
        <f>K404-K403</f>
        <v>0</v>
      </c>
      <c r="L405" s="84">
        <f>L404-L403</f>
        <v>0</v>
      </c>
      <c r="M405" s="84">
        <f>M404-M403</f>
        <v>0</v>
      </c>
      <c r="N405" s="84">
        <f>N404-N403</f>
        <v>0</v>
      </c>
      <c r="O405" s="84">
        <f>O404-O403</f>
        <v>0</v>
      </c>
      <c r="P405" s="84">
        <f>P404-P403</f>
        <v>0</v>
      </c>
      <c r="Q405" s="84">
        <f>Q404-Q403</f>
        <v>0</v>
      </c>
      <c r="R405" s="84">
        <f>R404-R403</f>
        <v>0</v>
      </c>
      <c r="S405" s="84">
        <f>S404-S403</f>
        <v>0</v>
      </c>
      <c r="T405" s="84">
        <f>T404-T403</f>
        <v>0</v>
      </c>
      <c r="U405" s="84">
        <f>U404-U403</f>
        <v>0</v>
      </c>
      <c r="V405" s="84">
        <f>V404-V403</f>
        <v>0</v>
      </c>
      <c r="W405" s="84">
        <f>W404-W403</f>
        <v>0</v>
      </c>
      <c r="X405" s="84">
        <f>X404-X403</f>
        <v>0</v>
      </c>
      <c r="Y405" s="84">
        <f>Y404-Y403</f>
        <v>0</v>
      </c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</row>
    <row r="406" spans="2:180" ht="12.75">
      <c r="B406"/>
      <c r="C406" s="165" t="s">
        <v>31</v>
      </c>
      <c r="D406" s="165"/>
      <c r="E406" s="92">
        <f>E403/E402</f>
        <v>0.17450869062024785</v>
      </c>
      <c r="F406" s="166"/>
      <c r="FQ406"/>
      <c r="FR406"/>
      <c r="FS406"/>
      <c r="FT406"/>
      <c r="FU406"/>
      <c r="FV406"/>
      <c r="FW406"/>
      <c r="FX406"/>
    </row>
    <row r="426" ht="12.75">
      <c r="Q426" s="167"/>
    </row>
  </sheetData>
  <sheetProtection selectLockedCells="1" selectUnlockedCells="1"/>
  <mergeCells count="93">
    <mergeCell ref="A6:A34"/>
    <mergeCell ref="B6:B9"/>
    <mergeCell ref="B11:B14"/>
    <mergeCell ref="B16:B19"/>
    <mergeCell ref="B21:B24"/>
    <mergeCell ref="B26:B29"/>
    <mergeCell ref="B30:B34"/>
    <mergeCell ref="A35:A63"/>
    <mergeCell ref="B35:B38"/>
    <mergeCell ref="B40:B43"/>
    <mergeCell ref="B45:B48"/>
    <mergeCell ref="B50:B53"/>
    <mergeCell ref="B55:B58"/>
    <mergeCell ref="B59:B63"/>
    <mergeCell ref="A64:A92"/>
    <mergeCell ref="B64:B67"/>
    <mergeCell ref="B69:B72"/>
    <mergeCell ref="B74:B77"/>
    <mergeCell ref="B79:B82"/>
    <mergeCell ref="B84:B87"/>
    <mergeCell ref="B88:B92"/>
    <mergeCell ref="A93:A126"/>
    <mergeCell ref="B93:B96"/>
    <mergeCell ref="B98:B101"/>
    <mergeCell ref="B103:B106"/>
    <mergeCell ref="B108:B111"/>
    <mergeCell ref="B113:B116"/>
    <mergeCell ref="B118:B121"/>
    <mergeCell ref="B122:B126"/>
    <mergeCell ref="A127:A160"/>
    <mergeCell ref="B127:B130"/>
    <mergeCell ref="B132:B135"/>
    <mergeCell ref="B137:B140"/>
    <mergeCell ref="B142:B145"/>
    <mergeCell ref="B147:B150"/>
    <mergeCell ref="B152:B155"/>
    <mergeCell ref="B156:B160"/>
    <mergeCell ref="A161:A194"/>
    <mergeCell ref="B161:B164"/>
    <mergeCell ref="B166:B169"/>
    <mergeCell ref="B171:B174"/>
    <mergeCell ref="B176:B179"/>
    <mergeCell ref="B181:B184"/>
    <mergeCell ref="B186:B189"/>
    <mergeCell ref="B190:B194"/>
    <mergeCell ref="A195:A228"/>
    <mergeCell ref="B195:B198"/>
    <mergeCell ref="B200:B203"/>
    <mergeCell ref="B205:B208"/>
    <mergeCell ref="B210:B213"/>
    <mergeCell ref="B215:B218"/>
    <mergeCell ref="B220:B223"/>
    <mergeCell ref="B224:B228"/>
    <mergeCell ref="A229:A262"/>
    <mergeCell ref="B229:B232"/>
    <mergeCell ref="B234:B237"/>
    <mergeCell ref="B239:B242"/>
    <mergeCell ref="B244:B247"/>
    <mergeCell ref="B249:B252"/>
    <mergeCell ref="B254:B257"/>
    <mergeCell ref="B258:B262"/>
    <mergeCell ref="A263:A296"/>
    <mergeCell ref="B263:B266"/>
    <mergeCell ref="B268:B271"/>
    <mergeCell ref="B273:B276"/>
    <mergeCell ref="B278:B281"/>
    <mergeCell ref="B283:B286"/>
    <mergeCell ref="B288:B291"/>
    <mergeCell ref="B292:B296"/>
    <mergeCell ref="A298:A326"/>
    <mergeCell ref="B298:B301"/>
    <mergeCell ref="B303:B306"/>
    <mergeCell ref="B308:B311"/>
    <mergeCell ref="B313:B316"/>
    <mergeCell ref="B318:B321"/>
    <mergeCell ref="B322:B326"/>
    <mergeCell ref="A327:A360"/>
    <mergeCell ref="B327:B330"/>
    <mergeCell ref="B332:B335"/>
    <mergeCell ref="B337:B340"/>
    <mergeCell ref="B342:B345"/>
    <mergeCell ref="B347:B350"/>
    <mergeCell ref="B352:B355"/>
    <mergeCell ref="B356:B360"/>
    <mergeCell ref="B362:B365"/>
    <mergeCell ref="B367:B370"/>
    <mergeCell ref="B372:B375"/>
    <mergeCell ref="B377:B380"/>
    <mergeCell ref="B382:B385"/>
    <mergeCell ref="B387:B390"/>
    <mergeCell ref="B392:B400"/>
    <mergeCell ref="B402:B405"/>
    <mergeCell ref="C406:D40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="95" zoomScaleNormal="9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23.421875" style="1" customWidth="1"/>
    <col min="2" max="2" width="24.7109375" style="1" customWidth="1"/>
    <col min="3" max="3" width="15.7109375" style="1" customWidth="1"/>
    <col min="4" max="4" width="16.00390625" style="1" customWidth="1"/>
    <col min="5" max="5" width="12.28125" style="1" customWidth="1"/>
    <col min="6" max="6" width="15.421875" style="1" customWidth="1"/>
    <col min="7" max="7" width="14.8515625" style="1" customWidth="1"/>
    <col min="8" max="8" width="14.28125" style="1" customWidth="1"/>
    <col min="9" max="9" width="12.28125" style="1" customWidth="1"/>
    <col min="10" max="10" width="13.00390625" style="1" customWidth="1"/>
    <col min="11" max="11" width="13.140625" style="1" customWidth="1"/>
    <col min="12" max="12" width="11.57421875" style="1" customWidth="1"/>
    <col min="13" max="13" width="14.28125" style="1" customWidth="1"/>
    <col min="14" max="14" width="18.00390625" style="1" customWidth="1"/>
    <col min="15" max="157" width="11.57421875" style="1" customWidth="1"/>
    <col min="158" max="16384" width="11.57421875" style="0" customWidth="1"/>
  </cols>
  <sheetData>
    <row r="1" spans="1:4" ht="34.5" customHeight="1">
      <c r="A1"/>
      <c r="B1"/>
      <c r="C1"/>
      <c r="D1"/>
    </row>
    <row r="2" spans="1:173" ht="21.75" customHeight="1">
      <c r="A2" s="3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ht="4.5" customHeight="1">
      <c r="D3" s="104"/>
    </row>
    <row r="4" spans="1:22" s="11" customFormat="1" ht="39.75" customHeight="1">
      <c r="A4" s="6" t="s">
        <v>1</v>
      </c>
      <c r="B4" s="7" t="s">
        <v>2</v>
      </c>
      <c r="C4" s="8" t="s">
        <v>3</v>
      </c>
      <c r="D4" s="6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173" ht="12.75">
      <c r="A5" s="12"/>
      <c r="B5" s="13"/>
      <c r="C5" s="13"/>
      <c r="D5" s="13"/>
      <c r="E5" s="15">
        <v>42831</v>
      </c>
      <c r="F5" s="15">
        <v>42832</v>
      </c>
      <c r="G5" s="15">
        <v>42833</v>
      </c>
      <c r="H5" s="15">
        <v>42834</v>
      </c>
      <c r="I5" s="15">
        <v>42835</v>
      </c>
      <c r="J5" s="15">
        <v>42836</v>
      </c>
      <c r="K5" s="15">
        <v>42837</v>
      </c>
      <c r="L5" s="15">
        <v>42838</v>
      </c>
      <c r="M5" s="15">
        <v>42839</v>
      </c>
      <c r="N5" s="15">
        <v>42840</v>
      </c>
      <c r="O5" s="15">
        <v>42841</v>
      </c>
      <c r="P5" s="15">
        <v>42842</v>
      </c>
      <c r="Q5" s="15">
        <v>42843</v>
      </c>
      <c r="R5" s="15">
        <v>42844</v>
      </c>
      <c r="S5" s="15">
        <v>42845</v>
      </c>
      <c r="T5" s="15">
        <v>42846</v>
      </c>
      <c r="U5" s="15">
        <v>42847</v>
      </c>
      <c r="V5" s="15">
        <v>42848</v>
      </c>
      <c r="W5" s="168"/>
      <c r="X5" s="168"/>
      <c r="Y5" s="168"/>
      <c r="Z5" s="168"/>
      <c r="AA5" s="168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256" s="34" customFormat="1" ht="12.75">
      <c r="A6" s="169" t="s">
        <v>65</v>
      </c>
      <c r="B6" s="17" t="s">
        <v>6</v>
      </c>
      <c r="C6" s="110"/>
      <c r="D6" s="170">
        <v>1960861.34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2" ht="12.75">
      <c r="A7" s="169"/>
      <c r="B7" s="112" t="s">
        <v>7</v>
      </c>
      <c r="C7" s="19">
        <f>D7/D6</f>
        <v>0.09997899698506983</v>
      </c>
      <c r="D7" s="25">
        <f>SUM(E7:V7)</f>
        <v>196044.95</v>
      </c>
      <c r="E7" s="111">
        <v>196044.95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</row>
    <row r="8" spans="1:22" ht="12.75">
      <c r="A8" s="169"/>
      <c r="B8" s="22" t="s">
        <v>8</v>
      </c>
      <c r="C8" s="22"/>
      <c r="D8" s="171">
        <f>SUM(E8:V8)</f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</row>
    <row r="9" spans="1:22" ht="12.75">
      <c r="A9" s="169"/>
      <c r="B9" s="112" t="s">
        <v>9</v>
      </c>
      <c r="C9" s="25">
        <v>0</v>
      </c>
      <c r="D9" s="25">
        <f>SUM(E9:V9)</f>
        <v>-196044.95</v>
      </c>
      <c r="E9" s="115">
        <f>E8-E7</f>
        <v>-196044.95</v>
      </c>
      <c r="F9" s="115">
        <f>F8-F7</f>
        <v>0</v>
      </c>
      <c r="G9" s="115">
        <f>G8-G7</f>
        <v>0</v>
      </c>
      <c r="H9" s="115">
        <f>H8-H7</f>
        <v>0</v>
      </c>
      <c r="I9" s="115">
        <f>I8-I7</f>
        <v>0</v>
      </c>
      <c r="J9" s="115">
        <f>J8-J7</f>
        <v>0</v>
      </c>
      <c r="K9" s="115">
        <f>K8-K7</f>
        <v>0</v>
      </c>
      <c r="L9" s="115">
        <f>L8-L7</f>
        <v>0</v>
      </c>
      <c r="M9" s="115">
        <f>M8-M7</f>
        <v>0</v>
      </c>
      <c r="N9" s="115">
        <f>N8-N7</f>
        <v>0</v>
      </c>
      <c r="O9" s="115">
        <f>O8-O7</f>
        <v>0</v>
      </c>
      <c r="P9" s="115">
        <f>P8-P7</f>
        <v>0</v>
      </c>
      <c r="Q9" s="115">
        <f>Q8-Q7</f>
        <v>0</v>
      </c>
      <c r="R9" s="115">
        <f>R8-R7</f>
        <v>0</v>
      </c>
      <c r="S9" s="115">
        <f>S8-S7</f>
        <v>0</v>
      </c>
      <c r="T9" s="115">
        <f>T8-T7</f>
        <v>0</v>
      </c>
      <c r="U9" s="115">
        <f>U8-U7</f>
        <v>0</v>
      </c>
      <c r="V9" s="115">
        <f>V8-V7</f>
        <v>0</v>
      </c>
    </row>
    <row r="10" spans="1:22" ht="12.75">
      <c r="A10" s="172"/>
      <c r="B10" s="173"/>
      <c r="C10" s="40"/>
      <c r="D10" s="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56" s="34" customFormat="1" ht="12.75">
      <c r="A11" s="169" t="s">
        <v>66</v>
      </c>
      <c r="B11" s="17" t="s">
        <v>6</v>
      </c>
      <c r="C11" s="110"/>
      <c r="D11" s="170">
        <v>844369.59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2" ht="12.75">
      <c r="A12" s="169"/>
      <c r="B12" s="112" t="s">
        <v>7</v>
      </c>
      <c r="C12" s="19">
        <f>D12/D11</f>
        <v>0.20069455604150785</v>
      </c>
      <c r="D12" s="25">
        <f>SUM(E12:V12)</f>
        <v>169460.38</v>
      </c>
      <c r="E12" s="111">
        <v>169460.38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</row>
    <row r="13" spans="1:22" ht="12.75">
      <c r="A13" s="169"/>
      <c r="B13" s="22" t="s">
        <v>8</v>
      </c>
      <c r="C13" s="22"/>
      <c r="D13" s="171">
        <f>SUM(E13:V13)</f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</row>
    <row r="14" spans="1:22" ht="12.75">
      <c r="A14" s="169"/>
      <c r="B14" s="112" t="s">
        <v>9</v>
      </c>
      <c r="C14" s="25">
        <v>0</v>
      </c>
      <c r="D14" s="25">
        <f>SUM(E14:V14)</f>
        <v>-169460.38</v>
      </c>
      <c r="E14" s="115">
        <f>E13-E12</f>
        <v>-169460.38</v>
      </c>
      <c r="F14" s="115">
        <f>F13-F12</f>
        <v>0</v>
      </c>
      <c r="G14" s="115">
        <f>G13-G12</f>
        <v>0</v>
      </c>
      <c r="H14" s="115">
        <f>H13-H12</f>
        <v>0</v>
      </c>
      <c r="I14" s="115">
        <f>I13-I12</f>
        <v>0</v>
      </c>
      <c r="J14" s="115">
        <f>J13-J12</f>
        <v>0</v>
      </c>
      <c r="K14" s="115">
        <f>K13-K12</f>
        <v>0</v>
      </c>
      <c r="L14" s="115">
        <f>L13-L12</f>
        <v>0</v>
      </c>
      <c r="M14" s="115">
        <f>M13-M12</f>
        <v>0</v>
      </c>
      <c r="N14" s="115">
        <f>N13-N12</f>
        <v>0</v>
      </c>
      <c r="O14" s="115">
        <f>O13-O12</f>
        <v>0</v>
      </c>
      <c r="P14" s="115">
        <f>P13-P12</f>
        <v>0</v>
      </c>
      <c r="Q14" s="115">
        <f>Q13-Q12</f>
        <v>0</v>
      </c>
      <c r="R14" s="115">
        <f>R13-R12</f>
        <v>0</v>
      </c>
      <c r="S14" s="115">
        <f>S13-S12</f>
        <v>0</v>
      </c>
      <c r="T14" s="115">
        <f>T13-T12</f>
        <v>0</v>
      </c>
      <c r="U14" s="115">
        <f>U13-U12</f>
        <v>0</v>
      </c>
      <c r="V14" s="115">
        <f>V13-V12</f>
        <v>0</v>
      </c>
    </row>
    <row r="15" spans="1:22" ht="7.5" customHeight="1">
      <c r="A15" s="144"/>
      <c r="B15" s="144"/>
      <c r="C15" s="144"/>
      <c r="D15" s="146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56" s="34" customFormat="1" ht="12.75">
      <c r="A16" s="169" t="s">
        <v>67</v>
      </c>
      <c r="B16" s="17" t="s">
        <v>6</v>
      </c>
      <c r="C16" s="110"/>
      <c r="D16" s="170">
        <v>65660.65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2" ht="12.75">
      <c r="A17" s="169"/>
      <c r="B17" s="112" t="s">
        <v>7</v>
      </c>
      <c r="C17" s="19">
        <f>D17/D16</f>
        <v>0.27727032857579087</v>
      </c>
      <c r="D17" s="25">
        <f>SUM(E17:V17)</f>
        <v>18205.75</v>
      </c>
      <c r="E17" s="111">
        <v>18205.75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</row>
    <row r="18" spans="1:22" ht="12.75">
      <c r="A18" s="169"/>
      <c r="B18" s="22" t="s">
        <v>8</v>
      </c>
      <c r="C18" s="22"/>
      <c r="D18" s="171">
        <f>SUM(E18:V18)</f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</row>
    <row r="19" spans="1:22" ht="12.75">
      <c r="A19" s="169"/>
      <c r="B19" s="112" t="s">
        <v>9</v>
      </c>
      <c r="C19" s="25">
        <v>0</v>
      </c>
      <c r="D19" s="25">
        <f>SUM(E19:V19)</f>
        <v>-18205.75</v>
      </c>
      <c r="E19" s="115">
        <f>E18-E17</f>
        <v>-18205.75</v>
      </c>
      <c r="F19" s="115">
        <f>F18-F17</f>
        <v>0</v>
      </c>
      <c r="G19" s="115">
        <f>G18-G17</f>
        <v>0</v>
      </c>
      <c r="H19" s="115">
        <f>H18-H17</f>
        <v>0</v>
      </c>
      <c r="I19" s="115">
        <f>I18-I17</f>
        <v>0</v>
      </c>
      <c r="J19" s="115">
        <f>J18-J17</f>
        <v>0</v>
      </c>
      <c r="K19" s="115">
        <f>K18-K17</f>
        <v>0</v>
      </c>
      <c r="L19" s="115">
        <f>L18-L17</f>
        <v>0</v>
      </c>
      <c r="M19" s="115">
        <f>M18-M17</f>
        <v>0</v>
      </c>
      <c r="N19" s="115">
        <f>N18-N17</f>
        <v>0</v>
      </c>
      <c r="O19" s="115">
        <f>O18-O17</f>
        <v>0</v>
      </c>
      <c r="P19" s="115">
        <f>P18-P17</f>
        <v>0</v>
      </c>
      <c r="Q19" s="115">
        <f>Q18-Q17</f>
        <v>0</v>
      </c>
      <c r="R19" s="115">
        <f>R18-R17</f>
        <v>0</v>
      </c>
      <c r="S19" s="115">
        <f>S18-S17</f>
        <v>0</v>
      </c>
      <c r="T19" s="115">
        <f>T18-T17</f>
        <v>0</v>
      </c>
      <c r="U19" s="115">
        <f>U18-U17</f>
        <v>0</v>
      </c>
      <c r="V19" s="115">
        <f>V18-V17</f>
        <v>0</v>
      </c>
    </row>
    <row r="20" spans="1:22" ht="12.75">
      <c r="A20" s="172"/>
      <c r="B20" s="173"/>
      <c r="C20" s="40"/>
      <c r="D20" s="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56" s="34" customFormat="1" ht="12.75">
      <c r="A21" s="169" t="s">
        <v>68</v>
      </c>
      <c r="B21" s="17" t="s">
        <v>6</v>
      </c>
      <c r="C21" s="110"/>
      <c r="D21" s="170">
        <v>15126.46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2" ht="12.75">
      <c r="A22" s="169"/>
      <c r="B22" s="112" t="s">
        <v>7</v>
      </c>
      <c r="C22" s="19">
        <f>D22/D21</f>
        <v>0.4571155445490882</v>
      </c>
      <c r="D22" s="25">
        <f>SUM(E22:V22)</f>
        <v>6914.54</v>
      </c>
      <c r="E22" s="111">
        <v>6914.54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</row>
    <row r="23" spans="1:22" ht="12.75">
      <c r="A23" s="169"/>
      <c r="B23" s="22" t="s">
        <v>8</v>
      </c>
      <c r="C23" s="22"/>
      <c r="D23" s="171">
        <f>SUM(E23:V23)</f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</row>
    <row r="24" spans="1:22" ht="12.75">
      <c r="A24" s="169"/>
      <c r="B24" s="112" t="s">
        <v>9</v>
      </c>
      <c r="C24" s="25">
        <v>0</v>
      </c>
      <c r="D24" s="25">
        <f>SUM(E24:V24)</f>
        <v>-6914.54</v>
      </c>
      <c r="E24" s="115">
        <f>E23-E22</f>
        <v>-6914.54</v>
      </c>
      <c r="F24" s="115">
        <f>F23-F22</f>
        <v>0</v>
      </c>
      <c r="G24" s="115">
        <f>G23-G22</f>
        <v>0</v>
      </c>
      <c r="H24" s="115">
        <f>H23-H22</f>
        <v>0</v>
      </c>
      <c r="I24" s="115">
        <f>I23-I22</f>
        <v>0</v>
      </c>
      <c r="J24" s="115">
        <f>J23-J22</f>
        <v>0</v>
      </c>
      <c r="K24" s="115">
        <f>K23-K22</f>
        <v>0</v>
      </c>
      <c r="L24" s="115">
        <f>L23-L22</f>
        <v>0</v>
      </c>
      <c r="M24" s="115">
        <f>M23-M22</f>
        <v>0</v>
      </c>
      <c r="N24" s="115">
        <f>N23-N22</f>
        <v>0</v>
      </c>
      <c r="O24" s="115">
        <f>O23-O22</f>
        <v>0</v>
      </c>
      <c r="P24" s="115">
        <f>P23-P22</f>
        <v>0</v>
      </c>
      <c r="Q24" s="115">
        <f>Q23-Q22</f>
        <v>0</v>
      </c>
      <c r="R24" s="115">
        <f>R23-R22</f>
        <v>0</v>
      </c>
      <c r="S24" s="115">
        <f>S23-S22</f>
        <v>0</v>
      </c>
      <c r="T24" s="115">
        <f>T23-T22</f>
        <v>0</v>
      </c>
      <c r="U24" s="115">
        <f>U23-U22</f>
        <v>0</v>
      </c>
      <c r="V24" s="115">
        <f>V23-V22</f>
        <v>0</v>
      </c>
    </row>
    <row r="25" spans="1:22" ht="12.75">
      <c r="A25" s="172"/>
      <c r="B25" s="173"/>
      <c r="C25" s="40"/>
      <c r="D25" s="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56" s="34" customFormat="1" ht="12.75">
      <c r="A26" s="169" t="s">
        <v>69</v>
      </c>
      <c r="B26" s="17" t="s">
        <v>6</v>
      </c>
      <c r="C26" s="110"/>
      <c r="D26" s="170">
        <v>809.75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2" ht="12.75">
      <c r="A27" s="169"/>
      <c r="B27" s="112" t="s">
        <v>7</v>
      </c>
      <c r="C27" s="19">
        <f>D27/D26</f>
        <v>0.176573016363075</v>
      </c>
      <c r="D27" s="25">
        <f>SUM(E27:V27)</f>
        <v>142.98</v>
      </c>
      <c r="E27" s="111">
        <v>142.98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</row>
    <row r="28" spans="1:22" ht="12.75">
      <c r="A28" s="169"/>
      <c r="B28" s="22" t="s">
        <v>8</v>
      </c>
      <c r="C28" s="22"/>
      <c r="D28" s="171">
        <f>SUM(E28:V28)</f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</row>
    <row r="29" spans="1:22" ht="12.75">
      <c r="A29" s="169"/>
      <c r="B29" s="112" t="s">
        <v>9</v>
      </c>
      <c r="C29" s="25">
        <v>0</v>
      </c>
      <c r="D29" s="25">
        <f>SUM(E29:V29)</f>
        <v>-142.98</v>
      </c>
      <c r="E29" s="115">
        <f>E28-E27</f>
        <v>-142.98</v>
      </c>
      <c r="F29" s="115">
        <f>F28-F27</f>
        <v>0</v>
      </c>
      <c r="G29" s="115">
        <f>G28-G27</f>
        <v>0</v>
      </c>
      <c r="H29" s="115">
        <f>H28-H27</f>
        <v>0</v>
      </c>
      <c r="I29" s="115">
        <f>I28-I27</f>
        <v>0</v>
      </c>
      <c r="J29" s="115">
        <f>J28-J27</f>
        <v>0</v>
      </c>
      <c r="K29" s="115">
        <f>K28-K27</f>
        <v>0</v>
      </c>
      <c r="L29" s="115">
        <f>L28-L27</f>
        <v>0</v>
      </c>
      <c r="M29" s="115">
        <f>M28-M27</f>
        <v>0</v>
      </c>
      <c r="N29" s="115">
        <f>N28-N27</f>
        <v>0</v>
      </c>
      <c r="O29" s="115">
        <f>O28-O27</f>
        <v>0</v>
      </c>
      <c r="P29" s="115">
        <f>P28-P27</f>
        <v>0</v>
      </c>
      <c r="Q29" s="115">
        <f>Q28-Q27</f>
        <v>0</v>
      </c>
      <c r="R29" s="115">
        <f>R28-R27</f>
        <v>0</v>
      </c>
      <c r="S29" s="115">
        <f>S28-S27</f>
        <v>0</v>
      </c>
      <c r="T29" s="115">
        <f>T28-T27</f>
        <v>0</v>
      </c>
      <c r="U29" s="115">
        <f>U28-U27</f>
        <v>0</v>
      </c>
      <c r="V29" s="115">
        <f>V28-V27</f>
        <v>0</v>
      </c>
    </row>
    <row r="30" spans="1:22" ht="7.5" customHeight="1">
      <c r="A30" s="144"/>
      <c r="B30" s="144"/>
      <c r="C30" s="144"/>
      <c r="D30" s="146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56" s="34" customFormat="1" ht="15" customHeight="1">
      <c r="A31" s="174" t="s">
        <v>17</v>
      </c>
      <c r="B31" s="17" t="s">
        <v>6</v>
      </c>
      <c r="C31" s="148"/>
      <c r="D31" s="170">
        <v>211957.2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2" ht="12.75">
      <c r="A32" s="174"/>
      <c r="B32" s="112" t="s">
        <v>7</v>
      </c>
      <c r="C32" s="19">
        <f>D32/D31</f>
        <v>0.08602557497457033</v>
      </c>
      <c r="D32" s="25">
        <f>SUM(E32:V32)</f>
        <v>18233.74</v>
      </c>
      <c r="E32" s="111">
        <v>18233.74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</row>
    <row r="33" spans="1:22" ht="12.75">
      <c r="A33" s="174"/>
      <c r="B33" s="22" t="s">
        <v>8</v>
      </c>
      <c r="C33" s="22"/>
      <c r="D33" s="171">
        <f>SUM(E33:V33)</f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</row>
    <row r="34" spans="1:22" ht="12.75">
      <c r="A34" s="174"/>
      <c r="B34" s="112" t="s">
        <v>9</v>
      </c>
      <c r="C34" s="111">
        <v>0</v>
      </c>
      <c r="D34" s="25">
        <f>SUM(E34:V34)</f>
        <v>-18233.74</v>
      </c>
      <c r="E34" s="115">
        <f>E33-E32</f>
        <v>-18233.74</v>
      </c>
      <c r="F34" s="115">
        <f>F33-F32</f>
        <v>0</v>
      </c>
      <c r="G34" s="115">
        <f>G33-G32</f>
        <v>0</v>
      </c>
      <c r="H34" s="115">
        <f>H33-H32</f>
        <v>0</v>
      </c>
      <c r="I34" s="115">
        <f>I33-I32</f>
        <v>0</v>
      </c>
      <c r="J34" s="115">
        <f>J33-J32</f>
        <v>0</v>
      </c>
      <c r="K34" s="115">
        <f>K33-K32</f>
        <v>0</v>
      </c>
      <c r="L34" s="115">
        <f>L33-L32</f>
        <v>0</v>
      </c>
      <c r="M34" s="115">
        <f>M33-M32</f>
        <v>0</v>
      </c>
      <c r="N34" s="115">
        <f>N33-N32</f>
        <v>0</v>
      </c>
      <c r="O34" s="115">
        <f>O33-O32</f>
        <v>0</v>
      </c>
      <c r="P34" s="115">
        <f>P33-P32</f>
        <v>0</v>
      </c>
      <c r="Q34" s="115">
        <f>Q33-Q32</f>
        <v>0</v>
      </c>
      <c r="R34" s="115">
        <f>R33-R32</f>
        <v>0</v>
      </c>
      <c r="S34" s="115">
        <f>S33-S32</f>
        <v>0</v>
      </c>
      <c r="T34" s="115">
        <f>T33-T32</f>
        <v>0</v>
      </c>
      <c r="U34" s="115">
        <f>U33-U32</f>
        <v>0</v>
      </c>
      <c r="V34" s="115">
        <f>V33-V32</f>
        <v>0</v>
      </c>
    </row>
    <row r="35" spans="1:22" ht="12.75">
      <c r="A35" s="175"/>
      <c r="B35" s="176"/>
      <c r="C35" s="177"/>
      <c r="D35" s="178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56" s="34" customFormat="1" ht="15" customHeight="1">
      <c r="A36" s="174" t="s">
        <v>18</v>
      </c>
      <c r="B36" s="17" t="s">
        <v>6</v>
      </c>
      <c r="C36" s="148"/>
      <c r="D36" s="170">
        <v>281454.42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2" ht="12.75">
      <c r="A37" s="174"/>
      <c r="B37" s="112" t="s">
        <v>7</v>
      </c>
      <c r="C37" s="19">
        <f>D37/D36</f>
        <v>0.16021080784590275</v>
      </c>
      <c r="D37" s="25">
        <f>SUM(E37:V37)</f>
        <v>45092.04</v>
      </c>
      <c r="E37" s="111">
        <v>45092.04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</row>
    <row r="38" spans="1:22" ht="12.75">
      <c r="A38" s="174"/>
      <c r="B38" s="22" t="s">
        <v>8</v>
      </c>
      <c r="C38" s="22"/>
      <c r="D38" s="171">
        <f>SUM(E38:V38)</f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</row>
    <row r="39" spans="1:22" ht="12.75">
      <c r="A39" s="174"/>
      <c r="B39" s="112" t="s">
        <v>9</v>
      </c>
      <c r="C39" s="111"/>
      <c r="D39" s="25">
        <f>SUM(E39:V39)</f>
        <v>-45092.04</v>
      </c>
      <c r="E39" s="115">
        <f>E38-E37</f>
        <v>-45092.04</v>
      </c>
      <c r="F39" s="115">
        <f>F38-F37</f>
        <v>0</v>
      </c>
      <c r="G39" s="115">
        <f>G38-G37</f>
        <v>0</v>
      </c>
      <c r="H39" s="115">
        <f>H38-H37</f>
        <v>0</v>
      </c>
      <c r="I39" s="115">
        <f>I38-I37</f>
        <v>0</v>
      </c>
      <c r="J39" s="115">
        <f>J38-J37</f>
        <v>0</v>
      </c>
      <c r="K39" s="115">
        <f>K38-K37</f>
        <v>0</v>
      </c>
      <c r="L39" s="115">
        <f>L38-L37</f>
        <v>0</v>
      </c>
      <c r="M39" s="115">
        <f>M38-M37</f>
        <v>0</v>
      </c>
      <c r="N39" s="115">
        <f>N38-N37</f>
        <v>0</v>
      </c>
      <c r="O39" s="115">
        <f>O38-O37</f>
        <v>0</v>
      </c>
      <c r="P39" s="115">
        <f>P38-P37</f>
        <v>0</v>
      </c>
      <c r="Q39" s="115">
        <f>Q38-Q37</f>
        <v>0</v>
      </c>
      <c r="R39" s="115">
        <f>R38-R37</f>
        <v>0</v>
      </c>
      <c r="S39" s="115">
        <f>S38-S37</f>
        <v>0</v>
      </c>
      <c r="T39" s="115">
        <f>T38-T37</f>
        <v>0</v>
      </c>
      <c r="U39" s="115">
        <f>U38-U37</f>
        <v>0</v>
      </c>
      <c r="V39" s="115">
        <f>V38-V37</f>
        <v>0</v>
      </c>
    </row>
    <row r="40" spans="1:22" ht="7.5" customHeight="1">
      <c r="A40" s="144"/>
      <c r="B40" s="144"/>
      <c r="C40" s="144"/>
      <c r="D40" s="146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56" s="34" customFormat="1" ht="15" customHeight="1">
      <c r="A41" s="174" t="s">
        <v>14</v>
      </c>
      <c r="B41" s="17" t="s">
        <v>6</v>
      </c>
      <c r="C41" s="148"/>
      <c r="D41" s="170">
        <v>268805.23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2" ht="12.75">
      <c r="A42" s="174"/>
      <c r="B42" s="112" t="s">
        <v>7</v>
      </c>
      <c r="C42" s="19">
        <f>D42/D41</f>
        <v>0.15922934237551853</v>
      </c>
      <c r="D42" s="25">
        <f>SUM(E42:V42)</f>
        <v>42801.68</v>
      </c>
      <c r="E42" s="111">
        <v>42801.68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</row>
    <row r="43" spans="1:22" ht="12.75">
      <c r="A43" s="174"/>
      <c r="B43" s="22" t="s">
        <v>8</v>
      </c>
      <c r="C43" s="22"/>
      <c r="D43" s="171">
        <f>SUM(E43:V43)</f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</row>
    <row r="44" spans="1:22" ht="12.75">
      <c r="A44" s="174"/>
      <c r="B44" s="112" t="s">
        <v>9</v>
      </c>
      <c r="C44" s="111">
        <v>0</v>
      </c>
      <c r="D44" s="25">
        <f>SUM(E44:V44)</f>
        <v>-42801.68</v>
      </c>
      <c r="E44" s="115">
        <f>E43-E42</f>
        <v>-42801.68</v>
      </c>
      <c r="F44" s="115">
        <f>F43-F42</f>
        <v>0</v>
      </c>
      <c r="G44" s="115">
        <f>G43-G42</f>
        <v>0</v>
      </c>
      <c r="H44" s="115">
        <f>H43-H42</f>
        <v>0</v>
      </c>
      <c r="I44" s="115">
        <f>I43-I42</f>
        <v>0</v>
      </c>
      <c r="J44" s="115">
        <f>J43-J42</f>
        <v>0</v>
      </c>
      <c r="K44" s="115">
        <f>K43-K42</f>
        <v>0</v>
      </c>
      <c r="L44" s="115">
        <f>L43-L42</f>
        <v>0</v>
      </c>
      <c r="M44" s="115">
        <f>M43-M42</f>
        <v>0</v>
      </c>
      <c r="N44" s="115">
        <f>N43-N42</f>
        <v>0</v>
      </c>
      <c r="O44" s="115">
        <f>O43-O42</f>
        <v>0</v>
      </c>
      <c r="P44" s="115">
        <f>P43-P42</f>
        <v>0</v>
      </c>
      <c r="Q44" s="115">
        <f>Q43-Q42</f>
        <v>0</v>
      </c>
      <c r="R44" s="115">
        <f>R43-R42</f>
        <v>0</v>
      </c>
      <c r="S44" s="115">
        <f>S43-S42</f>
        <v>0</v>
      </c>
      <c r="T44" s="115">
        <f>T43-T42</f>
        <v>0</v>
      </c>
      <c r="U44" s="115">
        <f>U43-U42</f>
        <v>0</v>
      </c>
      <c r="V44" s="115">
        <f>V43-V42</f>
        <v>0</v>
      </c>
    </row>
    <row r="45" spans="1:22" ht="12.75">
      <c r="A45" s="172"/>
      <c r="B45" s="173"/>
      <c r="C45" s="140"/>
      <c r="D45" s="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56" s="34" customFormat="1" ht="15" customHeight="1">
      <c r="A46" s="174" t="s">
        <v>15</v>
      </c>
      <c r="B46" s="17" t="s">
        <v>6</v>
      </c>
      <c r="C46" s="148"/>
      <c r="D46" s="170">
        <v>645116.24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2" ht="12.75">
      <c r="A47" s="174"/>
      <c r="B47" s="112" t="s">
        <v>7</v>
      </c>
      <c r="C47" s="19">
        <f>D47/D46</f>
        <v>0.17231249673702215</v>
      </c>
      <c r="D47" s="25">
        <f>SUM(E47:V47)</f>
        <v>111161.59</v>
      </c>
      <c r="E47" s="111">
        <v>111161.59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</row>
    <row r="48" spans="1:22" ht="12.75">
      <c r="A48" s="174"/>
      <c r="B48" s="22" t="s">
        <v>8</v>
      </c>
      <c r="C48" s="22"/>
      <c r="D48" s="171">
        <f>SUM(E48:V48)</f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</row>
    <row r="49" spans="1:22" ht="12.75">
      <c r="A49" s="174"/>
      <c r="B49" s="112" t="s">
        <v>9</v>
      </c>
      <c r="C49" s="111">
        <v>0</v>
      </c>
      <c r="D49" s="25">
        <f>SUM(E49:V49)</f>
        <v>-111161.59</v>
      </c>
      <c r="E49" s="115">
        <f>E48-E47</f>
        <v>-111161.59</v>
      </c>
      <c r="F49" s="115">
        <f>F48-F47</f>
        <v>0</v>
      </c>
      <c r="G49" s="115">
        <f>G48-G47</f>
        <v>0</v>
      </c>
      <c r="H49" s="115">
        <f>H48-H47</f>
        <v>0</v>
      </c>
      <c r="I49" s="115">
        <f>I48-I47</f>
        <v>0</v>
      </c>
      <c r="J49" s="115">
        <f>J48-J47</f>
        <v>0</v>
      </c>
      <c r="K49" s="115">
        <f>K48-K47</f>
        <v>0</v>
      </c>
      <c r="L49" s="115">
        <f>L48-L47</f>
        <v>0</v>
      </c>
      <c r="M49" s="115">
        <f>M48-M47</f>
        <v>0</v>
      </c>
      <c r="N49" s="115">
        <f>N48-N47</f>
        <v>0</v>
      </c>
      <c r="O49" s="115">
        <f>O48-O47</f>
        <v>0</v>
      </c>
      <c r="P49" s="115">
        <f>P48-P47</f>
        <v>0</v>
      </c>
      <c r="Q49" s="115">
        <f>Q48-Q47</f>
        <v>0</v>
      </c>
      <c r="R49" s="115">
        <f>R48-R47</f>
        <v>0</v>
      </c>
      <c r="S49" s="115">
        <f>S48-S47</f>
        <v>0</v>
      </c>
      <c r="T49" s="115">
        <f>T48-T47</f>
        <v>0</v>
      </c>
      <c r="U49" s="115">
        <f>U48-U47</f>
        <v>0</v>
      </c>
      <c r="V49" s="115">
        <f>V48-V47</f>
        <v>0</v>
      </c>
    </row>
    <row r="50" spans="1:22" ht="12.75">
      <c r="A50" s="172"/>
      <c r="B50" s="173"/>
      <c r="C50" s="140"/>
      <c r="D50" s="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56" s="34" customFormat="1" ht="15" customHeight="1">
      <c r="A51" s="174" t="s">
        <v>16</v>
      </c>
      <c r="B51" s="17" t="s">
        <v>6</v>
      </c>
      <c r="C51" s="148"/>
      <c r="D51" s="170">
        <v>4672.52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2" ht="12.75">
      <c r="A52" s="174"/>
      <c r="B52" s="112" t="s">
        <v>7</v>
      </c>
      <c r="C52" s="19">
        <f>D52/D51</f>
        <v>0.05521645707241488</v>
      </c>
      <c r="D52" s="25">
        <f>SUM(E52:V52)</f>
        <v>258</v>
      </c>
      <c r="E52" s="111">
        <v>258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</row>
    <row r="53" spans="1:22" ht="12.75">
      <c r="A53" s="174"/>
      <c r="B53" s="22" t="s">
        <v>8</v>
      </c>
      <c r="C53" s="22"/>
      <c r="D53" s="171">
        <f>SUM(E53:V53)</f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</row>
    <row r="54" spans="1:22" ht="12.75">
      <c r="A54" s="174"/>
      <c r="B54" s="112" t="s">
        <v>9</v>
      </c>
      <c r="C54" s="111">
        <v>0</v>
      </c>
      <c r="D54" s="25">
        <f>SUM(E54:V54)</f>
        <v>-258</v>
      </c>
      <c r="E54" s="115">
        <f>E53-E52</f>
        <v>-258</v>
      </c>
      <c r="F54" s="115">
        <f>F53-F52</f>
        <v>0</v>
      </c>
      <c r="G54" s="115">
        <f>G53-G52</f>
        <v>0</v>
      </c>
      <c r="H54" s="115">
        <f>H53-H52</f>
        <v>0</v>
      </c>
      <c r="I54" s="115">
        <f>I53-I52</f>
        <v>0</v>
      </c>
      <c r="J54" s="115">
        <f>J53-J52</f>
        <v>0</v>
      </c>
      <c r="K54" s="115">
        <f>K53-K52</f>
        <v>0</v>
      </c>
      <c r="L54" s="115">
        <f>L53-L52</f>
        <v>0</v>
      </c>
      <c r="M54" s="115">
        <f>M53-M52</f>
        <v>0</v>
      </c>
      <c r="N54" s="115">
        <f>N53-N52</f>
        <v>0</v>
      </c>
      <c r="O54" s="115">
        <f>O53-O52</f>
        <v>0</v>
      </c>
      <c r="P54" s="115">
        <f>P53-P52</f>
        <v>0</v>
      </c>
      <c r="Q54" s="115">
        <f>Q53-Q52</f>
        <v>0</v>
      </c>
      <c r="R54" s="115">
        <f>R53-R52</f>
        <v>0</v>
      </c>
      <c r="S54" s="115">
        <f>S53-S52</f>
        <v>0</v>
      </c>
      <c r="T54" s="115">
        <f>T53-T52</f>
        <v>0</v>
      </c>
      <c r="U54" s="115">
        <f>U53-U52</f>
        <v>0</v>
      </c>
      <c r="V54" s="115">
        <f>V53-V52</f>
        <v>0</v>
      </c>
    </row>
    <row r="55" spans="1:22" ht="12" customHeight="1">
      <c r="A55" s="144"/>
      <c r="B55" s="144"/>
      <c r="C55" s="144"/>
      <c r="D55" s="146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56" s="34" customFormat="1" ht="15" customHeight="1">
      <c r="A56" s="174" t="s">
        <v>20</v>
      </c>
      <c r="B56" s="17" t="s">
        <v>6</v>
      </c>
      <c r="C56" s="148"/>
      <c r="D56" s="170">
        <v>520219.52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2" ht="12.75">
      <c r="A57" s="174"/>
      <c r="B57" s="112" t="s">
        <v>7</v>
      </c>
      <c r="C57" s="19">
        <f>D57/D56</f>
        <v>0.11204543035986039</v>
      </c>
      <c r="D57" s="25">
        <f>SUM(E57:V57)</f>
        <v>58288.22</v>
      </c>
      <c r="E57" s="111">
        <v>58288.22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</row>
    <row r="58" spans="1:22" ht="12.75">
      <c r="A58" s="174"/>
      <c r="B58" s="22" t="s">
        <v>8</v>
      </c>
      <c r="C58" s="22"/>
      <c r="D58" s="171">
        <f>SUM(E58:V58)</f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</row>
    <row r="59" spans="1:22" ht="12.75">
      <c r="A59" s="174"/>
      <c r="B59" s="112" t="s">
        <v>9</v>
      </c>
      <c r="C59" s="111">
        <v>0</v>
      </c>
      <c r="D59" s="25">
        <f>SUM(E59:V59)</f>
        <v>-58288.22</v>
      </c>
      <c r="E59" s="115">
        <f>E58-E57</f>
        <v>-58288.22</v>
      </c>
      <c r="F59" s="115">
        <f>F58-F57</f>
        <v>0</v>
      </c>
      <c r="G59" s="115">
        <f>G58-G57</f>
        <v>0</v>
      </c>
      <c r="H59" s="115">
        <f>H58-H57</f>
        <v>0</v>
      </c>
      <c r="I59" s="115">
        <f>I58-I57</f>
        <v>0</v>
      </c>
      <c r="J59" s="115">
        <f>J58-J57</f>
        <v>0</v>
      </c>
      <c r="K59" s="115">
        <f>K58-K57</f>
        <v>0</v>
      </c>
      <c r="L59" s="115">
        <f>L58-L57</f>
        <v>0</v>
      </c>
      <c r="M59" s="115">
        <f>M58-M57</f>
        <v>0</v>
      </c>
      <c r="N59" s="115">
        <f>N58-N57</f>
        <v>0</v>
      </c>
      <c r="O59" s="115">
        <f>O58-O57</f>
        <v>0</v>
      </c>
      <c r="P59" s="115">
        <f>P58-P57</f>
        <v>0</v>
      </c>
      <c r="Q59" s="115">
        <f>Q58-Q57</f>
        <v>0</v>
      </c>
      <c r="R59" s="115">
        <f>R58-R57</f>
        <v>0</v>
      </c>
      <c r="S59" s="115">
        <f>S58-S57</f>
        <v>0</v>
      </c>
      <c r="T59" s="115">
        <f>T58-T57</f>
        <v>0</v>
      </c>
      <c r="U59" s="115">
        <f>U58-U57</f>
        <v>0</v>
      </c>
      <c r="V59" s="115">
        <f>V58-V57</f>
        <v>0</v>
      </c>
    </row>
    <row r="60" spans="1:22" ht="7.5" customHeight="1">
      <c r="A60" s="144"/>
      <c r="B60" s="144"/>
      <c r="C60" s="144"/>
      <c r="D60" s="146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56" s="34" customFormat="1" ht="15" customHeight="1">
      <c r="A61" s="174" t="s">
        <v>24</v>
      </c>
      <c r="B61" s="17" t="s">
        <v>6</v>
      </c>
      <c r="C61" s="148"/>
      <c r="D61" s="170">
        <v>112518.53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2" ht="12.75">
      <c r="A62" s="174"/>
      <c r="B62" s="112" t="s">
        <v>7</v>
      </c>
      <c r="C62" s="19">
        <f>D62/D61</f>
        <v>0.16093553657339818</v>
      </c>
      <c r="D62" s="25">
        <f>SUM(E62:V62)</f>
        <v>18108.23</v>
      </c>
      <c r="E62" s="111">
        <v>18108.23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</row>
    <row r="63" spans="1:22" ht="12.75">
      <c r="A63" s="174"/>
      <c r="B63" s="22" t="s">
        <v>8</v>
      </c>
      <c r="C63" s="22"/>
      <c r="D63" s="171">
        <f>SUM(E63:V63)</f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</row>
    <row r="64" spans="1:22" ht="12.75">
      <c r="A64" s="174"/>
      <c r="B64" s="112" t="s">
        <v>9</v>
      </c>
      <c r="C64" s="111">
        <v>0</v>
      </c>
      <c r="D64" s="25">
        <f>SUM(E64:V64)</f>
        <v>-18108.23</v>
      </c>
      <c r="E64" s="115">
        <f>E63-E62</f>
        <v>-18108.23</v>
      </c>
      <c r="F64" s="115">
        <f>F63-F62</f>
        <v>0</v>
      </c>
      <c r="G64" s="115">
        <f>G63-G62</f>
        <v>0</v>
      </c>
      <c r="H64" s="115">
        <f>H63-H62</f>
        <v>0</v>
      </c>
      <c r="I64" s="115">
        <f>I63-I62</f>
        <v>0</v>
      </c>
      <c r="J64" s="115">
        <f>J63-J62</f>
        <v>0</v>
      </c>
      <c r="K64" s="115">
        <f>K63-K62</f>
        <v>0</v>
      </c>
      <c r="L64" s="115">
        <f>L63-L62</f>
        <v>0</v>
      </c>
      <c r="M64" s="115">
        <f>M63-M62</f>
        <v>0</v>
      </c>
      <c r="N64" s="115">
        <f>N63-N62</f>
        <v>0</v>
      </c>
      <c r="O64" s="115">
        <f>O63-O62</f>
        <v>0</v>
      </c>
      <c r="P64" s="115">
        <f>P63-P62</f>
        <v>0</v>
      </c>
      <c r="Q64" s="115">
        <f>Q63-Q62</f>
        <v>0</v>
      </c>
      <c r="R64" s="115">
        <f>R63-R62</f>
        <v>0</v>
      </c>
      <c r="S64" s="115">
        <f>S63-S62</f>
        <v>0</v>
      </c>
      <c r="T64" s="115">
        <f>T63-T62</f>
        <v>0</v>
      </c>
      <c r="U64" s="115">
        <f>U63-U62</f>
        <v>0</v>
      </c>
      <c r="V64" s="115">
        <f>V63-V62</f>
        <v>0</v>
      </c>
    </row>
    <row r="65" spans="1:22" ht="7.5" customHeight="1">
      <c r="A65" s="144"/>
      <c r="B65" s="144"/>
      <c r="C65" s="144"/>
      <c r="D65" s="146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56" s="34" customFormat="1" ht="12.75" customHeight="1">
      <c r="A66" s="174" t="s">
        <v>70</v>
      </c>
      <c r="B66" s="17" t="s">
        <v>6</v>
      </c>
      <c r="C66" s="148"/>
      <c r="D66" s="170">
        <v>2291261.66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2" ht="12.75">
      <c r="A67" s="174"/>
      <c r="B67" s="112" t="s">
        <v>7</v>
      </c>
      <c r="C67" s="19">
        <f>D67/D66</f>
        <v>0.1253306049733316</v>
      </c>
      <c r="D67" s="25">
        <f>SUM(E67:V67)</f>
        <v>287165.21</v>
      </c>
      <c r="E67" s="111">
        <v>287165.21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</row>
    <row r="68" spans="1:22" ht="12.75">
      <c r="A68" s="174"/>
      <c r="B68" s="22" t="s">
        <v>8</v>
      </c>
      <c r="C68" s="22"/>
      <c r="D68" s="171">
        <f>SUM(E68:V68)</f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</row>
    <row r="69" spans="1:22" ht="12.75">
      <c r="A69" s="174"/>
      <c r="B69" s="112" t="s">
        <v>9</v>
      </c>
      <c r="C69" s="111">
        <v>0</v>
      </c>
      <c r="D69" s="25">
        <f>SUM(E69:V69)</f>
        <v>-287165.21</v>
      </c>
      <c r="E69" s="115">
        <f>E68-E67</f>
        <v>-287165.21</v>
      </c>
      <c r="F69" s="115">
        <f>F68-F67</f>
        <v>0</v>
      </c>
      <c r="G69" s="115">
        <f>G68-G67</f>
        <v>0</v>
      </c>
      <c r="H69" s="115">
        <f>H68-H67</f>
        <v>0</v>
      </c>
      <c r="I69" s="115">
        <f>I68-I67</f>
        <v>0</v>
      </c>
      <c r="J69" s="115">
        <f>J68-J67</f>
        <v>0</v>
      </c>
      <c r="K69" s="115">
        <f>K68-K67</f>
        <v>0</v>
      </c>
      <c r="L69" s="115">
        <f>L68-L67</f>
        <v>0</v>
      </c>
      <c r="M69" s="115">
        <f>M68-M67</f>
        <v>0</v>
      </c>
      <c r="N69" s="115">
        <f>N68-N67</f>
        <v>0</v>
      </c>
      <c r="O69" s="115">
        <f>O68-O67</f>
        <v>0</v>
      </c>
      <c r="P69" s="115">
        <f>P68-P67</f>
        <v>0</v>
      </c>
      <c r="Q69" s="115">
        <f>Q68-Q67</f>
        <v>0</v>
      </c>
      <c r="R69" s="115">
        <f>R68-R67</f>
        <v>0</v>
      </c>
      <c r="S69" s="115">
        <f>S68-S67</f>
        <v>0</v>
      </c>
      <c r="T69" s="115">
        <f>T68-T67</f>
        <v>0</v>
      </c>
      <c r="U69" s="115">
        <f>U68-U67</f>
        <v>0</v>
      </c>
      <c r="V69" s="115">
        <f>V68-V67</f>
        <v>0</v>
      </c>
    </row>
    <row r="70" spans="1:179" ht="12.75">
      <c r="A70" s="174"/>
      <c r="B70" s="77" t="s">
        <v>26</v>
      </c>
      <c r="C70" s="152"/>
      <c r="D70" s="153">
        <v>0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1:179" ht="12.75">
      <c r="A71" s="174"/>
      <c r="B71" s="78" t="s">
        <v>22</v>
      </c>
      <c r="C71" s="179"/>
      <c r="D71" s="25">
        <v>0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1:179" ht="12.75">
      <c r="A72" s="174"/>
      <c r="B72" s="78" t="s">
        <v>7</v>
      </c>
      <c r="C72" s="179"/>
      <c r="D72" s="25">
        <f>SUM(E72:Q72)</f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1:179" ht="12.75">
      <c r="A73" s="174"/>
      <c r="B73" s="79" t="s">
        <v>27</v>
      </c>
      <c r="C73" s="180"/>
      <c r="D73" s="171">
        <f>SUM(E73:Q73)</f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1:179" ht="12.75">
      <c r="A74" s="174"/>
      <c r="B74" s="78" t="s">
        <v>28</v>
      </c>
      <c r="C74" s="25">
        <v>0</v>
      </c>
      <c r="D74" s="25">
        <f>SUM(E74:Q74)</f>
        <v>0</v>
      </c>
      <c r="E74" s="115">
        <f>E73-E72</f>
        <v>0</v>
      </c>
      <c r="F74" s="115">
        <f>F73-F72</f>
        <v>0</v>
      </c>
      <c r="G74" s="115">
        <f>G73-G72</f>
        <v>0</v>
      </c>
      <c r="H74" s="115">
        <f>H73-H72</f>
        <v>0</v>
      </c>
      <c r="I74" s="115">
        <f>I73-I72</f>
        <v>0</v>
      </c>
      <c r="J74" s="115">
        <f>J73-J72</f>
        <v>0</v>
      </c>
      <c r="K74" s="115">
        <f>K73-K72</f>
        <v>0</v>
      </c>
      <c r="L74" s="115">
        <f>L73-L72</f>
        <v>0</v>
      </c>
      <c r="M74" s="115">
        <f>M73-M72</f>
        <v>0</v>
      </c>
      <c r="N74" s="115">
        <f>N73-N72</f>
        <v>0</v>
      </c>
      <c r="O74" s="115">
        <f>O73-O72</f>
        <v>0</v>
      </c>
      <c r="P74" s="115">
        <f>P73-P72</f>
        <v>0</v>
      </c>
      <c r="Q74" s="115">
        <f>Q73-Q72</f>
        <v>0</v>
      </c>
      <c r="R74" s="115">
        <f>R73-R72</f>
        <v>0</v>
      </c>
      <c r="S74" s="115">
        <f>S73-S72</f>
        <v>0</v>
      </c>
      <c r="T74" s="115">
        <f>T73-T72</f>
        <v>0</v>
      </c>
      <c r="U74" s="115">
        <f>U73-U72</f>
        <v>0</v>
      </c>
      <c r="V74" s="115">
        <f>V73-V72</f>
        <v>0</v>
      </c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1:22" ht="7.5" customHeight="1">
      <c r="A75" s="38"/>
      <c r="B75" s="38"/>
      <c r="C75" s="38"/>
      <c r="D75" s="117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ht="12.75" customHeight="1">
      <c r="A76" s="80" t="s">
        <v>71</v>
      </c>
      <c r="B76" s="81" t="s">
        <v>6</v>
      </c>
      <c r="C76" s="85"/>
      <c r="D76" s="84">
        <f>D6+D31+D56+D66+D41+D61+D51+D46+D36+D26+D21+D16+D11</f>
        <v>7222833.110000001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</row>
    <row r="77" spans="1:22" ht="12.75">
      <c r="A77" s="80"/>
      <c r="B77" s="81" t="s">
        <v>30</v>
      </c>
      <c r="C77" s="164">
        <f>SUM(C6:C69)</f>
        <v>2.2429386934265505</v>
      </c>
      <c r="D77" s="84">
        <f>D32+D7+D57+D67+D42+D62+D52+D47+D37+D27+D22+D17+D12</f>
        <v>971877.3100000002</v>
      </c>
      <c r="E77" s="84">
        <f>E7+E32+E57+E67+E42+E62+E52+E47+E37+E27+E22+E17+E12</f>
        <v>971877.3100000002</v>
      </c>
      <c r="F77" s="84">
        <f>F7+F32+F57+F67+F42+F62+F52+F47+F37+F27+F22+F17+F12</f>
        <v>0</v>
      </c>
      <c r="G77" s="84">
        <f>G7+G32+G57+G67+G42+G62+G52+G47+G37+G27+G22+G17+G12</f>
        <v>0</v>
      </c>
      <c r="H77" s="84">
        <f>H7+H32+H57+H67+H42+H62+H52+H47+H37+H27+H22+H17+H12</f>
        <v>0</v>
      </c>
      <c r="I77" s="84">
        <f>I7+I32+I57+I67+I42+I62+I52+I47+I37+I27+I22+I17+I12</f>
        <v>0</v>
      </c>
      <c r="J77" s="84">
        <f>J7+J32+J57+J67+J42+J62+J52+J47+J37+J27+J22+J17+J12</f>
        <v>0</v>
      </c>
      <c r="K77" s="84">
        <f>K7+K32+K57+K67+K42+K62+K52+K47+K37+K27+K22+K17+K12</f>
        <v>0</v>
      </c>
      <c r="L77" s="84">
        <f>L7+L32+L57+L67+L42+L62+L52+L47+L37+L27+L22+L17+L12</f>
        <v>0</v>
      </c>
      <c r="M77" s="84">
        <f>M7+M32+M57+M67+M42+M62+M52+M47+M37+M27+M22+M17+M12</f>
        <v>0</v>
      </c>
      <c r="N77" s="84">
        <f>N7+N32+N57+N67+N42+N62+N52+N47+N37+N27+N22+N17+N12</f>
        <v>0</v>
      </c>
      <c r="O77" s="84">
        <f>O7+O32+O57+O67+O42+O62+O52+O47+O37+O27+O22+O17+O12</f>
        <v>0</v>
      </c>
      <c r="P77" s="84">
        <f>P7+P32+P57+P67+P42+P62+P52+P47+P37+P27+P22+P17+P12</f>
        <v>0</v>
      </c>
      <c r="Q77" s="84">
        <f>Q7+Q32+Q57+Q67+Q42+Q62+Q52+Q47+Q37+Q27+Q22+Q17+Q12</f>
        <v>0</v>
      </c>
      <c r="R77" s="84">
        <f>R7+R32+R57+R67+R42+R62+R52+R47+R37+R27+R22+R17+R12</f>
        <v>0</v>
      </c>
      <c r="S77" s="84">
        <f>S7+S32+S57+S67+S42+S62+S52+S47+S37+S27+S22+S17+S12</f>
        <v>0</v>
      </c>
      <c r="T77" s="84">
        <f>T7+T32+T57+T67+T42+T62+T52+T47+T37+T27+T22+T17+T12</f>
        <v>0</v>
      </c>
      <c r="U77" s="84">
        <f>U7+U32+U57+U67+U42+U62+U52+U47+U37+U27+U22+U17+U12</f>
        <v>0</v>
      </c>
      <c r="V77" s="84">
        <f>V7+V32+V57+V67+V42+V62+V52+V47+V37+V27+V22+V17+V12</f>
        <v>0</v>
      </c>
    </row>
    <row r="78" spans="1:22" ht="12.75">
      <c r="A78" s="80"/>
      <c r="B78" s="81" t="s">
        <v>8</v>
      </c>
      <c r="C78" s="181"/>
      <c r="D78" s="163">
        <f>SUM(D8+D33+D58+D68+D43+D63+D48+D53+D38+D28+D23+D18+D13)</f>
        <v>0</v>
      </c>
      <c r="E78" s="163">
        <f>E8+E3+E53+E48+E38+E28+E23+E18+E133+E58+E68+E43+E63+E33+E13</f>
        <v>0</v>
      </c>
      <c r="F78" s="163">
        <f>F8+F3+F53+F48+F38+F28+F23+F18+F133+F58+F68+F43+F63+F33+F13</f>
        <v>0</v>
      </c>
      <c r="G78" s="163">
        <f>G8+G3+G53+G48+G38+G28+G23+G18+G133+G58+G68+G43+G63+G33+G13</f>
        <v>0</v>
      </c>
      <c r="H78" s="163">
        <f>H8+H3+H53+H48+H38+H28+H23+H18+H133+H58+H68+H43+H63+H33+H13</f>
        <v>0</v>
      </c>
      <c r="I78" s="163">
        <f>I8+I3+I53+I48+I38+I28+I23+I18+I133+I58+I68+I43+I63+I33+I13</f>
        <v>0</v>
      </c>
      <c r="J78" s="163">
        <f>J8+J3+J53+J48+J38+J28+J23+J18+J133+J58+J68+J43+J63+J33+J13</f>
        <v>0</v>
      </c>
      <c r="K78" s="163">
        <f>K8+K3+K53+K48+K38+K28+K23+K18+K133+K58+K68+K43+K63+K33+K13</f>
        <v>0</v>
      </c>
      <c r="L78" s="163">
        <f>L8+L3+L53+L48+L38+L28+L23+L18+L133+L58+L68+L43+L63+L33+L13</f>
        <v>0</v>
      </c>
      <c r="M78" s="163">
        <f>M8+M3+M53+M48+M38+M28+M23+M18+M133+M58+M68+M43+M63+M33+M13</f>
        <v>0</v>
      </c>
      <c r="N78" s="163">
        <f>N8+N3+N53+N48+N38+N28+N23+N18+N133+N58+N68+N43+N63+N33+N13</f>
        <v>0</v>
      </c>
      <c r="O78" s="163">
        <f>O8+O3+O53+O48+O38+O28+O23+O18+O133+O58+O68+O43+O63+O33+O13</f>
        <v>0</v>
      </c>
      <c r="P78" s="163">
        <f>P8+P3+P53+P48+P38+P28+P23+P18+P133+P58+P68+P43+P63+P33+P13</f>
        <v>0</v>
      </c>
      <c r="Q78" s="163">
        <f>Q8+Q3+Q53+Q48+Q38+Q28+Q23+Q18+Q133+Q58+Q68+Q43+Q63+Q33+Q13</f>
        <v>0</v>
      </c>
      <c r="R78" s="163">
        <f>R8+R3+R53+R48+R38+R28+R23+R18+R133+R58+R68+R43+R63+R33+R13</f>
        <v>0</v>
      </c>
      <c r="S78" s="163">
        <f>S8+S3+S53+S48+S38+S28+S23+S18+S133+S58+S68+S43+S63+S33+S13</f>
        <v>0</v>
      </c>
      <c r="T78" s="163">
        <f>T8+T3+T53+T48+T38+T28+T23+T18+T133+T58+T68+T43+T63+T33+T13</f>
        <v>0</v>
      </c>
      <c r="U78" s="163">
        <f>U8+U3+U53+U48+U38+U28+U23+U18+U133+U58+U68+U43+U63+U33+U13</f>
        <v>0</v>
      </c>
      <c r="V78" s="163">
        <f>V8+V3+V53+V48+V38+V28+V23+V18+V133+V58+V68+V43+V63+V33+V13</f>
        <v>0</v>
      </c>
    </row>
    <row r="79" spans="1:22" ht="12.75">
      <c r="A79" s="80"/>
      <c r="B79" s="81" t="s">
        <v>9</v>
      </c>
      <c r="C79" s="182">
        <v>0</v>
      </c>
      <c r="D79" s="84">
        <f>SUM(D9+D34+D69+D44+D59+D64+D54+D49+D39+D29+D24+D19+D14)</f>
        <v>-971877.31</v>
      </c>
      <c r="E79" s="84">
        <f>E78-E77</f>
        <v>-971877.3100000002</v>
      </c>
      <c r="F79" s="84">
        <f>F78-F77</f>
        <v>0</v>
      </c>
      <c r="G79" s="84">
        <f>G78-G77</f>
        <v>0</v>
      </c>
      <c r="H79" s="84">
        <f>H78-H77</f>
        <v>0</v>
      </c>
      <c r="I79" s="84">
        <f>I78-I77</f>
        <v>0</v>
      </c>
      <c r="J79" s="84">
        <f>J78-J77</f>
        <v>0</v>
      </c>
      <c r="K79" s="84">
        <f>K78-K77</f>
        <v>0</v>
      </c>
      <c r="L79" s="84">
        <f>L78-L77</f>
        <v>0</v>
      </c>
      <c r="M79" s="84">
        <f>M78-M77</f>
        <v>0</v>
      </c>
      <c r="N79" s="84">
        <f>N78-N77</f>
        <v>0</v>
      </c>
      <c r="O79" s="84">
        <f>O78-O77</f>
        <v>0</v>
      </c>
      <c r="P79" s="84">
        <f>P78-P77</f>
        <v>0</v>
      </c>
      <c r="Q79" s="84">
        <f>Q78-Q77</f>
        <v>0</v>
      </c>
      <c r="R79" s="84">
        <f>R78-R77</f>
        <v>0</v>
      </c>
      <c r="S79" s="84">
        <f>S78-S77</f>
        <v>0</v>
      </c>
      <c r="T79" s="84">
        <f>T78-T77</f>
        <v>0</v>
      </c>
      <c r="U79" s="84">
        <f>U78-U77</f>
        <v>0</v>
      </c>
      <c r="V79" s="84">
        <f>V78-V77</f>
        <v>0</v>
      </c>
    </row>
    <row r="80" spans="2:4" ht="12.75">
      <c r="B80" s="91" t="s">
        <v>31</v>
      </c>
      <c r="C80" s="91"/>
      <c r="D80" s="92">
        <f>D77/D76</f>
        <v>0.13455624617083253</v>
      </c>
    </row>
  </sheetData>
  <sheetProtection selectLockedCells="1" selectUnlockedCells="1"/>
  <mergeCells count="15"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A56:A59"/>
    <mergeCell ref="A61:A64"/>
    <mergeCell ref="A66:A74"/>
    <mergeCell ref="A76:A79"/>
    <mergeCell ref="B80:C80"/>
  </mergeCells>
  <printOptions/>
  <pageMargins left="0" right="0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1"/>
  <sheetViews>
    <sheetView zoomScale="95" zoomScaleNormal="95" workbookViewId="0" topLeftCell="A1">
      <selection activeCell="F1" sqref="F1"/>
    </sheetView>
  </sheetViews>
  <sheetFormatPr defaultColWidth="11.421875" defaultRowHeight="6" customHeight="1"/>
  <cols>
    <col min="1" max="1" width="22.57421875" style="1" customWidth="1"/>
    <col min="2" max="2" width="29.8515625" style="1" customWidth="1"/>
    <col min="3" max="6" width="20.28125" style="1" customWidth="1"/>
    <col min="7" max="222" width="10.8515625" style="1" customWidth="1"/>
    <col min="223" max="16384" width="10.8515625" style="0" customWidth="1"/>
  </cols>
  <sheetData>
    <row r="1" ht="39" customHeight="1"/>
    <row r="2" spans="1:222" ht="21.75" customHeight="1">
      <c r="A2" s="3" t="s">
        <v>72</v>
      </c>
      <c r="B2" s="4"/>
      <c r="C2" s="4"/>
      <c r="D2" s="183"/>
      <c r="E2" s="4"/>
      <c r="F2" s="4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</row>
    <row r="3" spans="1:6" s="11" customFormat="1" ht="24" customHeight="1">
      <c r="A3" s="7" t="s">
        <v>73</v>
      </c>
      <c r="B3" s="7" t="s">
        <v>2</v>
      </c>
      <c r="C3" s="184" t="s">
        <v>74</v>
      </c>
      <c r="D3" s="184" t="s">
        <v>75</v>
      </c>
      <c r="E3" s="184" t="s">
        <v>70</v>
      </c>
      <c r="F3" s="184" t="s">
        <v>76</v>
      </c>
    </row>
    <row r="4" spans="1:6" ht="12.75">
      <c r="A4" s="185" t="s">
        <v>77</v>
      </c>
      <c r="B4" s="112" t="s">
        <v>7</v>
      </c>
      <c r="C4" s="186">
        <f>'НКС уч 1'!D7</f>
        <v>8175.16</v>
      </c>
      <c r="D4" s="186">
        <f>'НКС 2-ТСН'!E373</f>
        <v>1594.42</v>
      </c>
      <c r="E4" s="186" t="s">
        <v>78</v>
      </c>
      <c r="F4" s="187">
        <f>SUM(C4:E4)</f>
        <v>9769.58</v>
      </c>
    </row>
    <row r="5" spans="1:6" ht="12.75">
      <c r="A5" s="185"/>
      <c r="B5" s="188" t="s">
        <v>8</v>
      </c>
      <c r="C5" s="186">
        <f>'НКС уч 1'!D8</f>
        <v>0</v>
      </c>
      <c r="D5" s="186">
        <f>'НКС 2-ТСН'!E374</f>
        <v>0</v>
      </c>
      <c r="E5" s="186" t="s">
        <v>78</v>
      </c>
      <c r="F5" s="187">
        <f>SUM(C5:E5)</f>
        <v>0</v>
      </c>
    </row>
    <row r="6" spans="1:6" ht="12.75">
      <c r="A6" s="185"/>
      <c r="B6" s="112" t="s">
        <v>9</v>
      </c>
      <c r="C6" s="186">
        <f>'НКС уч 1'!D9</f>
        <v>-8175.16</v>
      </c>
      <c r="D6" s="186">
        <f>'НКС 2-ТСН'!E375</f>
        <v>-1594.42</v>
      </c>
      <c r="E6" s="186" t="s">
        <v>78</v>
      </c>
      <c r="F6" s="187">
        <f>SUM(C6:E6)</f>
        <v>-9769.58</v>
      </c>
    </row>
    <row r="7" spans="1:6" ht="6" customHeight="1">
      <c r="A7" s="38"/>
      <c r="B7" s="38"/>
      <c r="C7" s="189"/>
      <c r="D7" s="189"/>
      <c r="E7" s="190"/>
      <c r="F7" s="187"/>
    </row>
    <row r="8" spans="1:6" ht="12.75">
      <c r="A8" s="185" t="s">
        <v>58</v>
      </c>
      <c r="B8" s="112" t="s">
        <v>7</v>
      </c>
      <c r="C8" s="186">
        <f>'НКС уч 1'!D12</f>
        <v>3054.41</v>
      </c>
      <c r="D8" s="186">
        <f>'НКС 2-ТСН'!E378</f>
        <v>0</v>
      </c>
      <c r="E8" s="186"/>
      <c r="F8" s="187"/>
    </row>
    <row r="9" spans="1:6" ht="12.75">
      <c r="A9" s="185"/>
      <c r="B9" s="188" t="s">
        <v>8</v>
      </c>
      <c r="C9" s="186">
        <f>'НКС уч 1'!D13</f>
        <v>0</v>
      </c>
      <c r="D9" s="186">
        <f>'НКС 2-ТСН'!E379</f>
        <v>0</v>
      </c>
      <c r="E9" s="186"/>
      <c r="F9" s="187"/>
    </row>
    <row r="10" spans="1:6" ht="12.75">
      <c r="A10" s="185"/>
      <c r="B10" s="112" t="s">
        <v>9</v>
      </c>
      <c r="C10" s="186">
        <f>'НКС уч 1'!D14</f>
        <v>-3054.41</v>
      </c>
      <c r="D10" s="186">
        <f>'НКС 2-ТСН'!E380</f>
        <v>0</v>
      </c>
      <c r="E10" s="186"/>
      <c r="F10" s="187"/>
    </row>
    <row r="11" spans="1:6" ht="6" customHeight="1">
      <c r="A11" s="38"/>
      <c r="B11" s="38"/>
      <c r="C11" s="189"/>
      <c r="D11" s="189"/>
      <c r="E11" s="190"/>
      <c r="F11" s="187"/>
    </row>
    <row r="12" spans="1:6" ht="12.75">
      <c r="A12" s="185" t="s">
        <v>35</v>
      </c>
      <c r="B12" s="112" t="s">
        <v>7</v>
      </c>
      <c r="C12" s="186">
        <f>'НКС уч 1'!D33</f>
        <v>0</v>
      </c>
      <c r="D12" s="186">
        <f>'НКС 2-ТСН'!E368</f>
        <v>357444.26</v>
      </c>
      <c r="E12" s="186">
        <f>'Северянка уч1'!D42</f>
        <v>42801.68</v>
      </c>
      <c r="F12" s="187">
        <f>SUM(C12:E12)</f>
        <v>400245.94</v>
      </c>
    </row>
    <row r="13" spans="1:6" ht="12.75">
      <c r="A13" s="185"/>
      <c r="B13" s="188" t="s">
        <v>8</v>
      </c>
      <c r="C13" s="186">
        <f>'НКС уч 1'!D34</f>
        <v>-205049.09</v>
      </c>
      <c r="D13" s="186">
        <f>'НКС 2-ТСН'!E369</f>
        <v>0</v>
      </c>
      <c r="E13" s="186">
        <f>'Северянка уч1'!D43</f>
        <v>0</v>
      </c>
      <c r="F13" s="187">
        <f>SUM(C13:E13)</f>
        <v>-205049.09</v>
      </c>
    </row>
    <row r="14" spans="1:6" ht="12.75">
      <c r="A14" s="185"/>
      <c r="B14" s="112" t="s">
        <v>9</v>
      </c>
      <c r="C14" s="186">
        <f>'НКС уч 1'!D35</f>
        <v>0</v>
      </c>
      <c r="D14" s="186">
        <f>'НКС 2-ТСН'!E370</f>
        <v>-357444.26</v>
      </c>
      <c r="E14" s="186">
        <f>'Северянка уч1'!D44</f>
        <v>-42801.68</v>
      </c>
      <c r="F14" s="187">
        <f>SUM(C14:E14)</f>
        <v>-400245.94</v>
      </c>
    </row>
    <row r="15" spans="1:6" ht="6.75" customHeight="1">
      <c r="A15" s="38"/>
      <c r="B15" s="38"/>
      <c r="C15" s="189"/>
      <c r="D15" s="190"/>
      <c r="E15" s="190"/>
      <c r="F15" s="187"/>
    </row>
    <row r="16" spans="1:6" ht="12.75">
      <c r="A16" s="185" t="s">
        <v>79</v>
      </c>
      <c r="B16" s="112" t="s">
        <v>7</v>
      </c>
      <c r="C16" s="186" t="s">
        <v>78</v>
      </c>
      <c r="D16" s="186" t="s">
        <v>78</v>
      </c>
      <c r="E16" s="186">
        <f>'Северянка уч1'!D7</f>
        <v>196044.95</v>
      </c>
      <c r="F16" s="187">
        <f>SUM(C16:E16)</f>
        <v>196044.95</v>
      </c>
    </row>
    <row r="17" spans="1:6" ht="12.75">
      <c r="A17" s="185"/>
      <c r="B17" s="188" t="s">
        <v>8</v>
      </c>
      <c r="C17" s="186" t="s">
        <v>78</v>
      </c>
      <c r="D17" s="186" t="s">
        <v>78</v>
      </c>
      <c r="E17" s="186">
        <f>'Северянка уч1'!D8</f>
        <v>0</v>
      </c>
      <c r="F17" s="187">
        <f>SUM(C17:E17)</f>
        <v>0</v>
      </c>
    </row>
    <row r="18" spans="1:6" ht="12.75">
      <c r="A18" s="185"/>
      <c r="B18" s="112" t="s">
        <v>9</v>
      </c>
      <c r="C18" s="186" t="s">
        <v>78</v>
      </c>
      <c r="D18" s="186" t="s">
        <v>78</v>
      </c>
      <c r="E18" s="186">
        <f>'Северянка уч1'!D9</f>
        <v>-196044.95</v>
      </c>
      <c r="F18" s="187">
        <f>SUM(C18:E18)</f>
        <v>-196044.95</v>
      </c>
    </row>
    <row r="19" spans="1:6" ht="6.75" customHeight="1">
      <c r="A19" s="38"/>
      <c r="B19" s="38"/>
      <c r="C19" s="189"/>
      <c r="D19" s="190"/>
      <c r="E19" s="190"/>
      <c r="F19" s="187"/>
    </row>
    <row r="20" spans="1:6" ht="12.75">
      <c r="A20" s="185" t="s">
        <v>34</v>
      </c>
      <c r="B20" s="112" t="s">
        <v>7</v>
      </c>
      <c r="C20" s="186">
        <f>'НКС уч 1'!D48</f>
        <v>0</v>
      </c>
      <c r="D20" s="186">
        <f>'НКС 2-ТСН'!E363</f>
        <v>48424.3</v>
      </c>
      <c r="E20" s="186">
        <f>'Северянка уч1'!D32</f>
        <v>18233.74</v>
      </c>
      <c r="F20" s="187">
        <f>SUM(C20:E20)</f>
        <v>66658.04000000001</v>
      </c>
    </row>
    <row r="21" spans="1:6" ht="12.75">
      <c r="A21" s="185"/>
      <c r="B21" s="188" t="s">
        <v>8</v>
      </c>
      <c r="C21" s="186">
        <f>'НКС уч 1'!D49</f>
        <v>-55848.06</v>
      </c>
      <c r="D21" s="186">
        <f>'НКС 2-ТСН'!E364</f>
        <v>0</v>
      </c>
      <c r="E21" s="186">
        <f>'Северянка уч1'!D33</f>
        <v>0</v>
      </c>
      <c r="F21" s="187">
        <f>SUM(C21:E21)</f>
        <v>-55848.06</v>
      </c>
    </row>
    <row r="22" spans="1:6" ht="12.75">
      <c r="A22" s="185"/>
      <c r="B22" s="112" t="s">
        <v>9</v>
      </c>
      <c r="C22" s="186">
        <f>'НКС уч 1'!D50</f>
        <v>0</v>
      </c>
      <c r="D22" s="186">
        <f>'НКС 2-ТСН'!E365</f>
        <v>-48424.3</v>
      </c>
      <c r="E22" s="186">
        <f>'Северянка уч1'!D34</f>
        <v>-18233.74</v>
      </c>
      <c r="F22" s="187">
        <f>SUM(C22:E22)</f>
        <v>-66658.04000000001</v>
      </c>
    </row>
    <row r="23" spans="1:6" ht="6.75" customHeight="1">
      <c r="A23" s="38"/>
      <c r="B23" s="38"/>
      <c r="C23" s="189"/>
      <c r="D23" s="190"/>
      <c r="E23" s="190"/>
      <c r="F23" s="187"/>
    </row>
    <row r="24" spans="1:222" ht="12.75" customHeight="1">
      <c r="A24" s="133" t="s">
        <v>80</v>
      </c>
      <c r="B24" s="112" t="s">
        <v>7</v>
      </c>
      <c r="C24" s="186">
        <f>'НКС уч 1'!D83</f>
        <v>0</v>
      </c>
      <c r="D24" s="186">
        <f>'НКС 2-ТСН'!E393</f>
        <v>229665.26</v>
      </c>
      <c r="E24" s="186">
        <f>'Северянка уч1'!D67</f>
        <v>287165.21</v>
      </c>
      <c r="F24" s="187">
        <f>SUM(C24:E24)</f>
        <v>516830.47000000003</v>
      </c>
      <c r="HC24"/>
      <c r="HD24"/>
      <c r="HE24"/>
      <c r="HF24"/>
      <c r="HG24"/>
      <c r="HH24"/>
      <c r="HI24"/>
      <c r="HJ24"/>
      <c r="HK24"/>
      <c r="HL24"/>
      <c r="HM24"/>
      <c r="HN24"/>
    </row>
    <row r="25" spans="1:256" ht="12.75">
      <c r="A25" s="133"/>
      <c r="B25" s="188" t="s">
        <v>8</v>
      </c>
      <c r="C25" s="186">
        <f>'НКС уч 1'!D84</f>
        <v>-674055.88</v>
      </c>
      <c r="D25" s="186">
        <f>'НКС 2-ТСН'!E394</f>
        <v>0</v>
      </c>
      <c r="E25" s="186">
        <f>'Северянка уч1'!D68</f>
        <v>0</v>
      </c>
      <c r="F25" s="187">
        <f>SUM(C25:E25)</f>
        <v>-674055.88</v>
      </c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  <c r="IA25" s="191"/>
      <c r="IB25" s="191"/>
      <c r="IC25" s="191"/>
      <c r="ID25" s="191"/>
      <c r="IE25" s="191"/>
      <c r="IF25" s="191"/>
      <c r="IG25" s="191"/>
      <c r="IH25" s="191"/>
      <c r="II25" s="191"/>
      <c r="IJ25" s="191"/>
      <c r="IK25" s="191"/>
      <c r="IL25" s="191"/>
      <c r="IM25" s="191"/>
      <c r="IN25" s="191"/>
      <c r="IO25" s="191"/>
      <c r="IP25" s="191"/>
      <c r="IQ25" s="191"/>
      <c r="IR25" s="191"/>
      <c r="IS25" s="191"/>
      <c r="IT25" s="191"/>
      <c r="IU25" s="191"/>
      <c r="IV25" s="191"/>
    </row>
    <row r="26" spans="1:222" ht="12.75">
      <c r="A26" s="133"/>
      <c r="B26" s="192" t="s">
        <v>9</v>
      </c>
      <c r="C26" s="186">
        <f>'НКС уч 1'!D85</f>
        <v>0</v>
      </c>
      <c r="D26" s="186">
        <f>'НКС 2-ТСН'!E395</f>
        <v>-229665.26</v>
      </c>
      <c r="E26" s="186">
        <f>'Северянка уч1'!D69</f>
        <v>-287165.21</v>
      </c>
      <c r="F26" s="187">
        <f>SUM(C26:E26)</f>
        <v>-516830.47000000003</v>
      </c>
      <c r="HC26"/>
      <c r="HD26"/>
      <c r="HE26"/>
      <c r="HF26"/>
      <c r="HG26"/>
      <c r="HH26"/>
      <c r="HI26"/>
      <c r="HJ26"/>
      <c r="HK26"/>
      <c r="HL26"/>
      <c r="HM26"/>
      <c r="HN26"/>
    </row>
    <row r="27" spans="1:6" ht="6.75" customHeight="1">
      <c r="A27" s="38"/>
      <c r="B27" s="38"/>
      <c r="C27" s="189"/>
      <c r="D27" s="190"/>
      <c r="E27" s="190"/>
      <c r="F27" s="187"/>
    </row>
    <row r="28" spans="1:222" ht="12.75" customHeight="1">
      <c r="A28" s="133" t="s">
        <v>20</v>
      </c>
      <c r="B28" s="112" t="s">
        <v>7</v>
      </c>
      <c r="C28" s="186">
        <f>'НКС уч 1'!D63</f>
        <v>0</v>
      </c>
      <c r="D28" s="186">
        <f>'НКС 2-ТСН'!E383</f>
        <v>62861.71</v>
      </c>
      <c r="E28" s="186">
        <f>'Северянка уч1'!D57</f>
        <v>58288.22</v>
      </c>
      <c r="F28" s="187">
        <f>SUM(C28:E28)</f>
        <v>121149.93</v>
      </c>
      <c r="HC28"/>
      <c r="HD28"/>
      <c r="HE28"/>
      <c r="HF28"/>
      <c r="HG28"/>
      <c r="HH28"/>
      <c r="HI28"/>
      <c r="HJ28"/>
      <c r="HK28"/>
      <c r="HL28"/>
      <c r="HM28"/>
      <c r="HN28"/>
    </row>
    <row r="29" spans="1:256" ht="12.75">
      <c r="A29" s="133"/>
      <c r="B29" s="188" t="s">
        <v>8</v>
      </c>
      <c r="C29" s="186">
        <f>'НКС уч 1'!D64</f>
        <v>-180737.26</v>
      </c>
      <c r="D29" s="186">
        <f>'НКС 2-ТСН'!E384</f>
        <v>0</v>
      </c>
      <c r="E29" s="186">
        <f>'Северянка уч1'!D58</f>
        <v>0</v>
      </c>
      <c r="F29" s="187">
        <f>SUM(C29:E29)</f>
        <v>-180737.26</v>
      </c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</row>
    <row r="30" spans="1:222" ht="12.75">
      <c r="A30" s="133"/>
      <c r="B30" s="192" t="s">
        <v>9</v>
      </c>
      <c r="C30" s="186">
        <f>'НКС уч 1'!D65</f>
        <v>0</v>
      </c>
      <c r="D30" s="186">
        <f>'НКС 2-ТСН'!E385</f>
        <v>-62861.71</v>
      </c>
      <c r="E30" s="186">
        <f>'Северянка уч1'!D59</f>
        <v>-58288.22</v>
      </c>
      <c r="F30" s="187">
        <f>SUM(C30:E30)</f>
        <v>-121149.93</v>
      </c>
      <c r="HC30"/>
      <c r="HD30"/>
      <c r="HE30"/>
      <c r="HF30"/>
      <c r="HG30"/>
      <c r="HH30"/>
      <c r="HI30"/>
      <c r="HJ30"/>
      <c r="HK30"/>
      <c r="HL30"/>
      <c r="HM30"/>
      <c r="HN30"/>
    </row>
    <row r="31" spans="1:222" ht="7.5" customHeight="1">
      <c r="A31" s="38"/>
      <c r="B31" s="38"/>
      <c r="C31" s="193"/>
      <c r="D31" s="193"/>
      <c r="E31" s="193"/>
      <c r="F31" s="193"/>
      <c r="HC31"/>
      <c r="HD31"/>
      <c r="HE31"/>
      <c r="HF31"/>
      <c r="HG31"/>
      <c r="HH31"/>
      <c r="HI31"/>
      <c r="HJ31"/>
      <c r="HK31"/>
      <c r="HL31"/>
      <c r="HM31"/>
      <c r="HN31"/>
    </row>
    <row r="32" spans="1:222" ht="12.75">
      <c r="A32" s="16" t="s">
        <v>24</v>
      </c>
      <c r="B32" s="112" t="s">
        <v>7</v>
      </c>
      <c r="C32" s="186">
        <f>'НКС уч 1'!D78</f>
        <v>0</v>
      </c>
      <c r="D32" s="186">
        <f>'НКС 2-ТСН'!E388</f>
        <v>33926.56</v>
      </c>
      <c r="E32" s="186">
        <f>'Северянка уч1'!D62</f>
        <v>18108.23</v>
      </c>
      <c r="F32" s="187"/>
      <c r="HC32"/>
      <c r="HD32"/>
      <c r="HE32"/>
      <c r="HF32"/>
      <c r="HG32"/>
      <c r="HH32"/>
      <c r="HI32"/>
      <c r="HJ32"/>
      <c r="HK32"/>
      <c r="HL32"/>
      <c r="HM32"/>
      <c r="HN32"/>
    </row>
    <row r="33" spans="1:222" ht="12.75">
      <c r="A33" s="16"/>
      <c r="B33" s="188" t="s">
        <v>8</v>
      </c>
      <c r="C33" s="186">
        <f>'НКС уч 1'!D79</f>
        <v>-23001.04</v>
      </c>
      <c r="D33" s="186">
        <f>'НКС 2-ТСН'!E389</f>
        <v>0</v>
      </c>
      <c r="E33" s="186">
        <f>'Северянка уч1'!D63</f>
        <v>0</v>
      </c>
      <c r="F33" s="187"/>
      <c r="HC33"/>
      <c r="HD33"/>
      <c r="HE33"/>
      <c r="HF33"/>
      <c r="HG33"/>
      <c r="HH33"/>
      <c r="HI33"/>
      <c r="HJ33"/>
      <c r="HK33"/>
      <c r="HL33"/>
      <c r="HM33"/>
      <c r="HN33"/>
    </row>
    <row r="34" spans="1:222" ht="12.75">
      <c r="A34" s="16"/>
      <c r="B34" s="192" t="s">
        <v>9</v>
      </c>
      <c r="C34" s="186">
        <f>'НКС уч 1'!D80</f>
        <v>0</v>
      </c>
      <c r="D34" s="186">
        <f>'НКС 2-ТСН'!E390</f>
        <v>-33926.56</v>
      </c>
      <c r="E34" s="186">
        <f>'Северянка уч1'!D64</f>
        <v>-18108.23</v>
      </c>
      <c r="F34" s="187"/>
      <c r="HC34"/>
      <c r="HD34"/>
      <c r="HE34"/>
      <c r="HF34"/>
      <c r="HG34"/>
      <c r="HH34"/>
      <c r="HI34"/>
      <c r="HJ34"/>
      <c r="HK34"/>
      <c r="HL34"/>
      <c r="HM34"/>
      <c r="HN34"/>
    </row>
    <row r="35" spans="1:222" ht="7.5" customHeight="1">
      <c r="A35" s="38"/>
      <c r="B35" s="38"/>
      <c r="C35" s="193"/>
      <c r="D35" s="193"/>
      <c r="E35" s="193"/>
      <c r="F35" s="193"/>
      <c r="HC35"/>
      <c r="HD35"/>
      <c r="HE35"/>
      <c r="HF35"/>
      <c r="HG35"/>
      <c r="HH35"/>
      <c r="HI35"/>
      <c r="HJ35"/>
      <c r="HK35"/>
      <c r="HL35"/>
      <c r="HM35"/>
      <c r="HN35"/>
    </row>
    <row r="36" spans="1:6" s="11" customFormat="1" ht="12.75">
      <c r="A36" s="194" t="s">
        <v>81</v>
      </c>
      <c r="B36" s="194" t="s">
        <v>82</v>
      </c>
      <c r="C36" s="194" t="s">
        <v>74</v>
      </c>
      <c r="D36" s="194" t="s">
        <v>75</v>
      </c>
      <c r="E36" s="194" t="s">
        <v>83</v>
      </c>
      <c r="F36" s="195" t="s">
        <v>76</v>
      </c>
    </row>
    <row r="37" spans="1:6" s="11" customFormat="1" ht="12.75">
      <c r="A37" s="194"/>
      <c r="B37" s="194" t="s">
        <v>84</v>
      </c>
      <c r="C37" s="196">
        <f>'НКС уч 1'!D90</f>
        <v>12826931.02</v>
      </c>
      <c r="D37" s="196">
        <f>'НКС 2-ТСН'!E402</f>
        <v>4205615.82</v>
      </c>
      <c r="E37" s="196">
        <f>'Северянка уч1'!D76</f>
        <v>7222833.110000001</v>
      </c>
      <c r="F37" s="196">
        <f>SUM(C37:E37)</f>
        <v>24255379.950000003</v>
      </c>
    </row>
    <row r="38" spans="1:6" ht="12.75" customHeight="1">
      <c r="A38" s="197" t="s">
        <v>76</v>
      </c>
      <c r="B38" s="198" t="s">
        <v>7</v>
      </c>
      <c r="C38" s="196">
        <f>'НКС уч 1'!D91</f>
        <v>2094855.24</v>
      </c>
      <c r="D38" s="196">
        <f>'НКС 2-ТСН'!E403</f>
        <v>733916.51</v>
      </c>
      <c r="E38" s="196">
        <f>'Северянка уч1'!D77</f>
        <v>971877.3100000002</v>
      </c>
      <c r="F38" s="196">
        <f>SUM(C38:E38)</f>
        <v>3800649.0600000005</v>
      </c>
    </row>
    <row r="39" spans="1:6" ht="12.75" customHeight="1">
      <c r="A39" s="197"/>
      <c r="B39" s="198" t="s">
        <v>8</v>
      </c>
      <c r="C39" s="196">
        <f>'НКС уч 1'!D92</f>
        <v>0</v>
      </c>
      <c r="D39" s="196">
        <f>'НКС 2-ТСН'!E404</f>
        <v>0</v>
      </c>
      <c r="E39" s="196">
        <f>'Северянка уч1'!D78</f>
        <v>0</v>
      </c>
      <c r="F39" s="196">
        <f>SUM(C39:E39)</f>
        <v>0</v>
      </c>
    </row>
    <row r="40" spans="1:6" ht="12.75" customHeight="1">
      <c r="A40" s="197"/>
      <c r="B40" s="198" t="s">
        <v>85</v>
      </c>
      <c r="C40" s="196">
        <f>'НКС уч 1'!D93</f>
        <v>-2094855.2400000002</v>
      </c>
      <c r="D40" s="196">
        <f>'НКС 2-ТСН'!E405</f>
        <v>-733916.51</v>
      </c>
      <c r="E40" s="196">
        <f>'Северянка уч1'!D79</f>
        <v>-971877.31</v>
      </c>
      <c r="F40" s="196">
        <f>F39-F38</f>
        <v>-3800649.0600000005</v>
      </c>
    </row>
    <row r="41" spans="1:6" ht="12.75" customHeight="1">
      <c r="A41" s="197"/>
      <c r="B41" s="198" t="s">
        <v>31</v>
      </c>
      <c r="C41" s="199">
        <f>'НКС уч 1'!D95</f>
        <v>0.16331694906082064</v>
      </c>
      <c r="D41" s="199">
        <f>'НКС 2-ТСН'!E406</f>
        <v>0.17450869062024785</v>
      </c>
      <c r="E41" s="199">
        <f>'Северянка уч1'!D80</f>
        <v>0.13455624617083253</v>
      </c>
      <c r="F41" s="199">
        <f>SUM(C41:E41)/4</f>
        <v>0.11809547146297525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</sheetData>
  <sheetProtection selectLockedCells="1" selectUnlockedCells="1"/>
  <mergeCells count="8">
    <mergeCell ref="A4:A6"/>
    <mergeCell ref="A8:A10"/>
    <mergeCell ref="A12:A14"/>
    <mergeCell ref="A16:A18"/>
    <mergeCell ref="A20:A22"/>
    <mergeCell ref="A24:A26"/>
    <mergeCell ref="A28:A30"/>
    <mergeCell ref="A32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2012-12-18T14:16:56Z</cp:lastPrinted>
  <dcterms:created xsi:type="dcterms:W3CDTF">2011-07-18T13:34:12Z</dcterms:created>
  <dcterms:modified xsi:type="dcterms:W3CDTF">2017-04-07T10:39:52Z</dcterms:modified>
  <cp:category/>
  <cp:version/>
  <cp:contentType/>
  <cp:contentStatus/>
  <cp:revision>1632</cp:revision>
</cp:coreProperties>
</file>